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用电" sheetId="1" r:id="rId1"/>
    <sheet name="用水" sheetId="2" r:id="rId2"/>
    <sheet name="超市" sheetId="3" r:id="rId3"/>
  </sheets>
  <calcPr calcId="152511"/>
</workbook>
</file>

<file path=xl/calcChain.xml><?xml version="1.0" encoding="utf-8"?>
<calcChain xmlns="http://schemas.openxmlformats.org/spreadsheetml/2006/main">
  <c r="D49" i="2" l="1"/>
  <c r="D53" i="2"/>
  <c r="D66" i="2"/>
  <c r="D192" i="2"/>
  <c r="E35" i="1"/>
  <c r="E45" i="1"/>
  <c r="E44" i="1"/>
  <c r="E49" i="1"/>
  <c r="E59" i="1"/>
  <c r="E252" i="2" l="1"/>
  <c r="D187" i="2"/>
  <c r="D188" i="2"/>
  <c r="F75" i="1" l="1"/>
  <c r="E222" i="1" l="1"/>
  <c r="E261" i="1" l="1"/>
  <c r="E262" i="1"/>
  <c r="E27" i="1" l="1"/>
  <c r="E26" i="1"/>
  <c r="D222" i="2" l="1"/>
  <c r="D18" i="3" l="1"/>
  <c r="E18" i="3" s="1"/>
  <c r="D17" i="3"/>
  <c r="E17" i="3" s="1"/>
  <c r="D16" i="3"/>
  <c r="E9" i="3"/>
  <c r="F9" i="3" s="1"/>
  <c r="E8" i="3"/>
  <c r="F8" i="3" s="1"/>
  <c r="E7" i="3"/>
  <c r="F7" i="3" s="1"/>
  <c r="E6" i="3"/>
  <c r="F6" i="3" s="1"/>
  <c r="E5" i="3"/>
  <c r="E10" i="3" l="1"/>
  <c r="E11" i="3" s="1"/>
  <c r="D19" i="3"/>
  <c r="D20" i="3" s="1"/>
  <c r="E16" i="3"/>
  <c r="E19" i="3" s="1"/>
  <c r="E20" i="3" s="1"/>
  <c r="F5" i="3"/>
  <c r="F10" i="3" s="1"/>
  <c r="F11" i="3" s="1"/>
  <c r="E206" i="2"/>
  <c r="E232" i="1" l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E246" i="1"/>
  <c r="F246" i="1" s="1"/>
  <c r="E247" i="1"/>
  <c r="F247" i="1" s="1"/>
  <c r="E248" i="1"/>
  <c r="F248" i="1" s="1"/>
  <c r="E249" i="1"/>
  <c r="F249" i="1" s="1"/>
  <c r="E119" i="1"/>
  <c r="F119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24" i="1"/>
  <c r="F24" i="1" s="1"/>
  <c r="E6" i="1"/>
  <c r="F6" i="1" s="1"/>
  <c r="E7" i="1"/>
  <c r="F7" i="1" s="1"/>
  <c r="E8" i="1"/>
  <c r="F8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5" i="1"/>
  <c r="F25" i="1" s="1"/>
  <c r="F26" i="1"/>
  <c r="F27" i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7" i="1"/>
  <c r="F47" i="1" s="1"/>
  <c r="E48" i="1"/>
  <c r="F48" i="1" s="1"/>
  <c r="E50" i="1"/>
  <c r="F50" i="1" s="1"/>
  <c r="E51" i="1"/>
  <c r="F51" i="1" s="1"/>
  <c r="E55" i="1"/>
  <c r="F55" i="1" s="1"/>
  <c r="E56" i="1"/>
  <c r="F56" i="1" s="1"/>
  <c r="E57" i="1"/>
  <c r="F57" i="1" s="1"/>
  <c r="E58" i="1"/>
  <c r="F58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256" i="1"/>
  <c r="F256" i="1" s="1"/>
  <c r="E254" i="1"/>
  <c r="F254" i="1" s="1"/>
  <c r="F66" i="1" l="1"/>
  <c r="E222" i="2"/>
  <c r="D218" i="2"/>
  <c r="E218" i="2" s="1"/>
  <c r="D217" i="2"/>
  <c r="E217" i="2" s="1"/>
  <c r="D249" i="2"/>
  <c r="E249" i="2" s="1"/>
  <c r="D250" i="2"/>
  <c r="E250" i="2" s="1"/>
  <c r="D251" i="2"/>
  <c r="E251" i="2" s="1"/>
  <c r="D248" i="2"/>
  <c r="D241" i="2"/>
  <c r="E241" i="2" s="1"/>
  <c r="D242" i="2"/>
  <c r="E242" i="2" s="1"/>
  <c r="D240" i="2"/>
  <c r="D233" i="2"/>
  <c r="E233" i="2" s="1"/>
  <c r="D234" i="2"/>
  <c r="E234" i="2" s="1"/>
  <c r="D214" i="2"/>
  <c r="E214" i="2" s="1"/>
  <c r="D215" i="2"/>
  <c r="E215" i="2" s="1"/>
  <c r="D216" i="2"/>
  <c r="E216" i="2" s="1"/>
  <c r="D219" i="2"/>
  <c r="E219" i="2" s="1"/>
  <c r="D220" i="2"/>
  <c r="E220" i="2" s="1"/>
  <c r="D221" i="2"/>
  <c r="E221" i="2" s="1"/>
  <c r="D223" i="2"/>
  <c r="E223" i="2" s="1"/>
  <c r="D224" i="2"/>
  <c r="E224" i="2" s="1"/>
  <c r="D213" i="2"/>
  <c r="E213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 s="1"/>
  <c r="E187" i="2"/>
  <c r="E188" i="2"/>
  <c r="D189" i="2"/>
  <c r="D190" i="2"/>
  <c r="E190" i="2" s="1"/>
  <c r="D191" i="2"/>
  <c r="E191" i="2" s="1"/>
  <c r="D193" i="2"/>
  <c r="E193" i="2" s="1"/>
  <c r="D194" i="2"/>
  <c r="E194" i="2" s="1"/>
  <c r="D195" i="2"/>
  <c r="E195" i="2" s="1"/>
  <c r="D196" i="2"/>
  <c r="E196" i="2" s="1"/>
  <c r="D197" i="2"/>
  <c r="E197" i="2" s="1"/>
  <c r="D198" i="2"/>
  <c r="E198" i="2" s="1"/>
  <c r="D199" i="2"/>
  <c r="E199" i="2" s="1"/>
  <c r="D200" i="2"/>
  <c r="E200" i="2" s="1"/>
  <c r="D201" i="2"/>
  <c r="E201" i="2" s="1"/>
  <c r="D202" i="2"/>
  <c r="E202" i="2" s="1"/>
  <c r="D203" i="2"/>
  <c r="E203" i="2" s="1"/>
  <c r="D204" i="2"/>
  <c r="E204" i="2" s="1"/>
  <c r="D205" i="2"/>
  <c r="E205" i="2" s="1"/>
  <c r="D170" i="2"/>
  <c r="E170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4" i="2"/>
  <c r="E44" i="2" s="1"/>
  <c r="D45" i="2"/>
  <c r="E45" i="2" s="1"/>
  <c r="D46" i="2"/>
  <c r="E46" i="2" s="1"/>
  <c r="D47" i="2"/>
  <c r="E47" i="2" s="1"/>
  <c r="D48" i="2"/>
  <c r="E48" i="2" s="1"/>
  <c r="D50" i="2"/>
  <c r="E50" i="2" s="1"/>
  <c r="D51" i="2"/>
  <c r="E51" i="2" s="1"/>
  <c r="D52" i="2"/>
  <c r="E52" i="2" s="1"/>
  <c r="D54" i="2"/>
  <c r="E54" i="2" s="1"/>
  <c r="D55" i="2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7" i="2"/>
  <c r="E67" i="2" s="1"/>
  <c r="D68" i="2"/>
  <c r="E68" i="2" s="1"/>
  <c r="D69" i="2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E136" i="2" s="1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D162" i="2"/>
  <c r="E162" i="2" s="1"/>
  <c r="D5" i="2"/>
  <c r="E69" i="2"/>
  <c r="E55" i="2"/>
  <c r="E169" i="1"/>
  <c r="F169" i="1" s="1"/>
  <c r="E132" i="1"/>
  <c r="E250" i="1"/>
  <c r="F250" i="1" s="1"/>
  <c r="E251" i="1"/>
  <c r="F251" i="1" s="1"/>
  <c r="E252" i="1"/>
  <c r="F252" i="1" s="1"/>
  <c r="E253" i="1"/>
  <c r="F253" i="1" s="1"/>
  <c r="E255" i="1"/>
  <c r="F255" i="1" s="1"/>
  <c r="E257" i="1"/>
  <c r="F257" i="1" s="1"/>
  <c r="E258" i="1"/>
  <c r="F258" i="1" s="1"/>
  <c r="E259" i="1"/>
  <c r="F259" i="1" s="1"/>
  <c r="E260" i="1"/>
  <c r="F260" i="1" s="1"/>
  <c r="F261" i="1"/>
  <c r="E231" i="1"/>
  <c r="E219" i="1"/>
  <c r="E220" i="1"/>
  <c r="F220" i="1" s="1"/>
  <c r="E221" i="1"/>
  <c r="F221" i="1" s="1"/>
  <c r="F222" i="1"/>
  <c r="E223" i="1"/>
  <c r="F223" i="1" s="1"/>
  <c r="E224" i="1"/>
  <c r="E218" i="1"/>
  <c r="E54" i="1" s="1"/>
  <c r="F54" i="1" s="1"/>
  <c r="E209" i="1"/>
  <c r="F209" i="1" s="1"/>
  <c r="E210" i="1"/>
  <c r="F210" i="1" s="1"/>
  <c r="E211" i="1"/>
  <c r="F211" i="1" s="1"/>
  <c r="E212" i="1"/>
  <c r="F212" i="1" s="1"/>
  <c r="E208" i="1"/>
  <c r="E198" i="1"/>
  <c r="F198" i="1" s="1"/>
  <c r="E199" i="1"/>
  <c r="F199" i="1" s="1"/>
  <c r="E200" i="1"/>
  <c r="F200" i="1" s="1"/>
  <c r="E201" i="1"/>
  <c r="F201" i="1" s="1"/>
  <c r="E197" i="1"/>
  <c r="F197" i="1" s="1"/>
  <c r="E190" i="1"/>
  <c r="E189" i="1"/>
  <c r="E164" i="1"/>
  <c r="F164" i="1" s="1"/>
  <c r="E165" i="1"/>
  <c r="F165" i="1" s="1"/>
  <c r="E166" i="1"/>
  <c r="F166" i="1" s="1"/>
  <c r="E167" i="1"/>
  <c r="F167" i="1" s="1"/>
  <c r="E168" i="1"/>
  <c r="F168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63" i="1"/>
  <c r="E151" i="1"/>
  <c r="F151" i="1" s="1"/>
  <c r="E150" i="1"/>
  <c r="F150" i="1" s="1"/>
  <c r="E128" i="1"/>
  <c r="F128" i="1" s="1"/>
  <c r="E129" i="1"/>
  <c r="F129" i="1" s="1"/>
  <c r="E131" i="1"/>
  <c r="F131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E152" i="1"/>
  <c r="E153" i="1"/>
  <c r="F153" i="1" s="1"/>
  <c r="E154" i="1"/>
  <c r="F154" i="1" s="1"/>
  <c r="E127" i="1"/>
  <c r="F127" i="1" s="1"/>
  <c r="E118" i="1"/>
  <c r="E83" i="1"/>
  <c r="E5" i="1"/>
  <c r="F5" i="1" s="1"/>
  <c r="F208" i="1"/>
  <c r="F191" i="1"/>
  <c r="F192" i="1" s="1"/>
  <c r="F149" i="1"/>
  <c r="D253" i="2" l="1"/>
  <c r="D232" i="2"/>
  <c r="D235" i="2" s="1"/>
  <c r="D236" i="2" s="1"/>
  <c r="F35" i="1"/>
  <c r="E66" i="2"/>
  <c r="E53" i="2"/>
  <c r="E192" i="2"/>
  <c r="D120" i="2"/>
  <c r="E120" i="2" s="1"/>
  <c r="D207" i="2"/>
  <c r="D208" i="2" s="1"/>
  <c r="E189" i="2"/>
  <c r="F152" i="1"/>
  <c r="E53" i="1"/>
  <c r="F53" i="1" s="1"/>
  <c r="F219" i="1"/>
  <c r="E9" i="1"/>
  <c r="F9" i="1" s="1"/>
  <c r="E52" i="1"/>
  <c r="F52" i="1" s="1"/>
  <c r="F224" i="1"/>
  <c r="F231" i="1"/>
  <c r="F263" i="1" s="1"/>
  <c r="E263" i="1"/>
  <c r="D43" i="2"/>
  <c r="E43" i="2" s="1"/>
  <c r="D121" i="2"/>
  <c r="E121" i="2" s="1"/>
  <c r="E49" i="2"/>
  <c r="F218" i="1"/>
  <c r="E130" i="1"/>
  <c r="F130" i="1" s="1"/>
  <c r="E248" i="2"/>
  <c r="D243" i="2"/>
  <c r="D244" i="2" s="1"/>
  <c r="E240" i="2"/>
  <c r="E243" i="2" s="1"/>
  <c r="E244" i="2" s="1"/>
  <c r="E5" i="2"/>
  <c r="E225" i="2"/>
  <c r="E226" i="2" s="1"/>
  <c r="D225" i="2"/>
  <c r="D226" i="2" s="1"/>
  <c r="E120" i="1"/>
  <c r="E183" i="1"/>
  <c r="E184" i="1" s="1"/>
  <c r="E112" i="1"/>
  <c r="E113" i="1" s="1"/>
  <c r="F118" i="1"/>
  <c r="F163" i="1"/>
  <c r="F202" i="1"/>
  <c r="F203" i="1" s="1"/>
  <c r="F83" i="1"/>
  <c r="F112" i="1" s="1"/>
  <c r="F113" i="1" s="1"/>
  <c r="E191" i="1"/>
  <c r="E213" i="1"/>
  <c r="F132" i="1"/>
  <c r="E202" i="1"/>
  <c r="E203" i="1" s="1"/>
  <c r="E225" i="1"/>
  <c r="E226" i="1" s="1"/>
  <c r="F45" i="1"/>
  <c r="F59" i="1"/>
  <c r="E253" i="2" l="1"/>
  <c r="E232" i="2"/>
  <c r="E235" i="2" s="1"/>
  <c r="E236" i="2" s="1"/>
  <c r="E207" i="2"/>
  <c r="E208" i="2" s="1"/>
  <c r="F225" i="1"/>
  <c r="F226" i="1" s="1"/>
  <c r="F120" i="1"/>
  <c r="F121" i="1" s="1"/>
  <c r="F49" i="1"/>
  <c r="E192" i="1"/>
  <c r="E46" i="1"/>
  <c r="F46" i="1" s="1"/>
  <c r="E121" i="1"/>
  <c r="E76" i="1"/>
  <c r="E163" i="2"/>
  <c r="E164" i="2" s="1"/>
  <c r="D163" i="2"/>
  <c r="F183" i="1"/>
  <c r="F184" i="1" s="1"/>
  <c r="F155" i="1"/>
  <c r="F156" i="1" s="1"/>
  <c r="F213" i="1"/>
  <c r="F214" i="1" s="1"/>
  <c r="E214" i="1"/>
  <c r="E155" i="1"/>
  <c r="E156" i="1" s="1"/>
  <c r="D164" i="2" l="1"/>
  <c r="F44" i="1"/>
  <c r="F76" i="1" s="1"/>
  <c r="F77" i="1" s="1"/>
  <c r="E77" i="1" l="1"/>
</calcChain>
</file>

<file path=xl/sharedStrings.xml><?xml version="1.0" encoding="utf-8"?>
<sst xmlns="http://schemas.openxmlformats.org/spreadsheetml/2006/main" count="559" uniqueCount="445">
  <si>
    <t>倍率</t>
  </si>
  <si>
    <t>用电量</t>
  </si>
  <si>
    <t>合计</t>
  </si>
  <si>
    <t>实用量</t>
  </si>
  <si>
    <t>损耗分摊7%</t>
  </si>
  <si>
    <t>物业管理中心（公寓）</t>
  </si>
  <si>
    <t>单位名称</t>
  </si>
  <si>
    <t>电费用（0.538元）</t>
  </si>
  <si>
    <t>家和东苑1＃楼1</t>
  </si>
  <si>
    <t>家和东苑1＃楼2</t>
  </si>
  <si>
    <t>家和东苑2＃楼1</t>
  </si>
  <si>
    <t>家和东苑2＃楼2</t>
    <phoneticPr fontId="4" type="noConversion"/>
  </si>
  <si>
    <t>家和东苑3＃楼1（减园林办公室）</t>
  </si>
  <si>
    <t>家和东苑3＃楼2</t>
  </si>
  <si>
    <t>家和东苑4＃楼1</t>
  </si>
  <si>
    <t>家和东苑5＃楼1</t>
  </si>
  <si>
    <t>家和东苑5＃楼2</t>
  </si>
  <si>
    <t>家和东苑5＃楼3</t>
  </si>
  <si>
    <t>家和东苑6＃楼1</t>
  </si>
  <si>
    <t>家和东苑6＃楼2</t>
  </si>
  <si>
    <t>家和东苑7＃楼1</t>
  </si>
  <si>
    <t>家和东苑7＃楼2</t>
  </si>
  <si>
    <t>家和东苑8＃楼1</t>
  </si>
  <si>
    <t>家和东苑8＃楼2</t>
  </si>
  <si>
    <t>家和东苑9＃楼1</t>
  </si>
  <si>
    <t>家和东苑9＃楼2</t>
  </si>
  <si>
    <t>家和东苑9＃楼开水房</t>
  </si>
  <si>
    <t>家和东苑10＃楼2</t>
  </si>
  <si>
    <t>家和东苑11＃楼1(智能表计因电缆更换未连接，按原楼内表计计量）</t>
  </si>
  <si>
    <t>家和东苑11＃楼2(智能表计因电缆更换未连接，按原楼内表计计量）</t>
  </si>
  <si>
    <t>家和东苑13＃楼1</t>
    <phoneticPr fontId="4" type="noConversion"/>
  </si>
  <si>
    <t>家和东苑13＃楼2</t>
  </si>
  <si>
    <t>家和东苑13＃楼3</t>
  </si>
  <si>
    <t>家和东苑13＃楼4</t>
  </si>
  <si>
    <t>家和东苑13＃楼5</t>
  </si>
  <si>
    <t>家和东苑14＃楼1</t>
  </si>
  <si>
    <t>家和东苑14＃楼2</t>
  </si>
  <si>
    <t>家和东苑15＃楼2</t>
  </si>
  <si>
    <t>家和东苑16＃楼2</t>
    <phoneticPr fontId="10" type="noConversion"/>
  </si>
  <si>
    <t>家和东苑16＃楼3</t>
  </si>
  <si>
    <t>家和东苑17＃楼1</t>
  </si>
  <si>
    <t>家和东苑17＃楼2</t>
  </si>
  <si>
    <t>家和东苑18＃楼1</t>
  </si>
  <si>
    <t>家和东苑18＃楼2</t>
  </si>
  <si>
    <t>家和西苑1＃楼（减饮服办公室、店面房）</t>
  </si>
  <si>
    <t>家和西苑2＃楼（减店面房）</t>
  </si>
  <si>
    <t>家和西苑3＃楼（减医院）</t>
  </si>
  <si>
    <t>家和西苑5＃楼</t>
  </si>
  <si>
    <t>家和西苑6＃楼2</t>
  </si>
  <si>
    <t>家和西苑7＃楼</t>
  </si>
  <si>
    <t>家和西苑9＃楼(减西九超市、食堂便民服务点）</t>
  </si>
  <si>
    <t>家和西苑10＃楼(减修建办公室）</t>
  </si>
  <si>
    <t>家和西苑11＃楼1</t>
  </si>
  <si>
    <t>家和西苑11＃楼2</t>
  </si>
  <si>
    <t>家和西苑12＃楼</t>
  </si>
  <si>
    <t>家和西苑13＃楼</t>
  </si>
  <si>
    <t>家和西苑14＃楼1（减天翼）</t>
  </si>
  <si>
    <t>家和西苑14＃楼2</t>
  </si>
  <si>
    <t>家和西苑15＃楼1</t>
  </si>
  <si>
    <t>家和西苑15＃楼2</t>
  </si>
  <si>
    <t>家和东苑12＃楼1</t>
    <phoneticPr fontId="10" type="noConversion"/>
  </si>
  <si>
    <t>说明：西苑1#、2#店面房用电半年计一次</t>
  </si>
  <si>
    <t>物业管理中心(水电）</t>
  </si>
  <si>
    <t>生活区泵房（生活泵）</t>
  </si>
  <si>
    <t>生活区泵房（生活泵备）</t>
  </si>
  <si>
    <t>生活区泵房（消防泵）</t>
  </si>
  <si>
    <t>生活区泵房（消防泵）备</t>
  </si>
  <si>
    <t>东苑3#变电所用电</t>
  </si>
  <si>
    <t>家和堂配电房消控室</t>
  </si>
  <si>
    <t>家和堂配电房消控室备</t>
  </si>
  <si>
    <t>养贤府配电房消控室</t>
  </si>
  <si>
    <t>养贤府配电房消控室备</t>
  </si>
  <si>
    <t>养贤府水泵房</t>
  </si>
  <si>
    <t>养贤府水泵房备</t>
  </si>
  <si>
    <t>稳压泵</t>
  </si>
  <si>
    <t>稳压泵备</t>
  </si>
  <si>
    <t>消防房</t>
  </si>
  <si>
    <t>消防房备</t>
  </si>
  <si>
    <t>养直流屏电源1</t>
  </si>
  <si>
    <t>养直流屏电源2</t>
  </si>
  <si>
    <t>作用电</t>
  </si>
  <si>
    <t>作用电备</t>
  </si>
  <si>
    <t>养配电房</t>
  </si>
  <si>
    <t>配电值班</t>
  </si>
  <si>
    <t>生活区主配电室</t>
  </si>
  <si>
    <t>生活区主配电室备</t>
  </si>
  <si>
    <t>主直流屏电源</t>
  </si>
  <si>
    <t>主直流屏电源备</t>
  </si>
  <si>
    <t>开关站用电</t>
  </si>
  <si>
    <t>开关站用电备</t>
  </si>
  <si>
    <t>水泵站变电所用电</t>
  </si>
  <si>
    <t>水泵站变电所用电备</t>
  </si>
  <si>
    <t>饮服中心</t>
  </si>
  <si>
    <t>采供部办公室1</t>
  </si>
  <si>
    <t>采供部办公室2</t>
  </si>
  <si>
    <t>饮服中心（家和堂)</t>
  </si>
  <si>
    <t>一层厨房设备</t>
  </si>
  <si>
    <t>二层厨房设备</t>
  </si>
  <si>
    <t>三层厨房设备</t>
  </si>
  <si>
    <t>照明母线（减去四楼办公室）</t>
  </si>
  <si>
    <t>油烟进化组</t>
  </si>
  <si>
    <t>空调母线（减去四楼办公室）</t>
  </si>
  <si>
    <t>空压机组</t>
  </si>
  <si>
    <t>水泵箱</t>
  </si>
  <si>
    <t>消防风机</t>
  </si>
  <si>
    <t>消防风机备</t>
  </si>
  <si>
    <t>食堂配电房三层空调1</t>
  </si>
  <si>
    <t>食堂配电房三层空调2</t>
  </si>
  <si>
    <t>食堂配电房三层空调3</t>
  </si>
  <si>
    <t>食堂配电房三层空调4</t>
  </si>
  <si>
    <t>食堂配电房三层空调5</t>
  </si>
  <si>
    <t>食堂配电房一至二层空调1</t>
  </si>
  <si>
    <t>食堂配电房一至二层空调2</t>
  </si>
  <si>
    <t>食堂配电房一至二层空调3</t>
  </si>
  <si>
    <t>食堂配电房一至二层空调4</t>
  </si>
  <si>
    <t>电梯</t>
  </si>
  <si>
    <t>电梯备</t>
  </si>
  <si>
    <t>冷库</t>
  </si>
  <si>
    <t>锅炉房</t>
  </si>
  <si>
    <t>三层时尚食堂</t>
  </si>
  <si>
    <t>三层时尚厨房</t>
  </si>
  <si>
    <t>西苑9#食堂</t>
    <phoneticPr fontId="4" type="noConversion"/>
  </si>
  <si>
    <t>家和东苑4#食堂</t>
  </si>
  <si>
    <t>减家和堂超市用电</t>
    <phoneticPr fontId="4" type="noConversion"/>
  </si>
  <si>
    <t>饮服中心（养贤府)</t>
  </si>
  <si>
    <t>一层米饭生产线</t>
  </si>
  <si>
    <t>一层蒸饭</t>
  </si>
  <si>
    <t>一层照明</t>
  </si>
  <si>
    <t>一层动力1</t>
  </si>
  <si>
    <t>一层动力2</t>
  </si>
  <si>
    <t>一层清真</t>
  </si>
  <si>
    <t>开水</t>
  </si>
  <si>
    <t>热水</t>
  </si>
  <si>
    <t>排烟风机</t>
  </si>
  <si>
    <t>排烟风机备</t>
  </si>
  <si>
    <t>IC卡</t>
  </si>
  <si>
    <t>IC卡备</t>
  </si>
  <si>
    <t>VRV外机1</t>
  </si>
  <si>
    <t>VRV外机2</t>
  </si>
  <si>
    <t>VRV外机3</t>
  </si>
  <si>
    <t>VRV外机5</t>
  </si>
  <si>
    <t>VRV外机6</t>
  </si>
  <si>
    <t>VRV外机8</t>
  </si>
  <si>
    <t>VRV外机9</t>
  </si>
  <si>
    <t>VRV外机10</t>
  </si>
  <si>
    <t>校医院</t>
  </si>
  <si>
    <t>校医院一楼</t>
  </si>
  <si>
    <t>校医院二楼（卡式电表）</t>
  </si>
  <si>
    <t>家人超市</t>
  </si>
  <si>
    <t>东苑5#家人超市</t>
  </si>
  <si>
    <t>东苑15#家人超市1</t>
    <phoneticPr fontId="4" type="noConversion"/>
  </si>
  <si>
    <t>东苑15#家人超市2</t>
  </si>
  <si>
    <t>西苑9#超市</t>
  </si>
  <si>
    <t>家和堂超市</t>
    <phoneticPr fontId="4" type="noConversion"/>
  </si>
  <si>
    <t>公共</t>
  </si>
  <si>
    <t>路灯1（1＃－7＃）</t>
  </si>
  <si>
    <t>路灯2（8＃－10＃）</t>
  </si>
  <si>
    <t>路灯3（12＃－14＃）</t>
  </si>
  <si>
    <t>东苑路灯</t>
  </si>
  <si>
    <t>东3#宿舍区块路灯</t>
  </si>
  <si>
    <t>员工宿舍及办公室</t>
  </si>
  <si>
    <t>西苑10#水电修建办公室</t>
  </si>
  <si>
    <t>东苑3#园林办公室</t>
  </si>
  <si>
    <t>家和堂四楼照明1</t>
  </si>
  <si>
    <t>家和堂四楼照明2</t>
  </si>
  <si>
    <t>家和堂四楼空调1</t>
  </si>
  <si>
    <t>家和堂四楼空调2</t>
  </si>
  <si>
    <t>西苑8#水电木工房</t>
  </si>
  <si>
    <t>学校单位</t>
  </si>
  <si>
    <t>电费用    （0.576元）</t>
    <phoneticPr fontId="3" type="noConversion"/>
  </si>
  <si>
    <t>二层空调内机1</t>
  </si>
  <si>
    <t>二层空调内机2</t>
  </si>
  <si>
    <t>二层洗碗</t>
  </si>
  <si>
    <t>二层动力1</t>
  </si>
  <si>
    <t>二层动力2</t>
  </si>
  <si>
    <t>二层照明</t>
  </si>
  <si>
    <t>三层动力1</t>
  </si>
  <si>
    <t>三层动力2</t>
  </si>
  <si>
    <t>三层照明</t>
  </si>
  <si>
    <t>三层办公用电</t>
  </si>
  <si>
    <t>三层洗碗</t>
  </si>
  <si>
    <t>三层空调新风</t>
    <phoneticPr fontId="3" type="noConversion"/>
  </si>
  <si>
    <t>三层空调内机</t>
    <phoneticPr fontId="3" type="noConversion"/>
  </si>
  <si>
    <t>四层办公用电</t>
  </si>
  <si>
    <t>一层空调内机1</t>
  </si>
  <si>
    <t>一层空调内机2</t>
  </si>
  <si>
    <t>一层空调内机3</t>
  </si>
  <si>
    <t>VRV外机4</t>
  </si>
  <si>
    <t>VRV外机7</t>
  </si>
  <si>
    <t>VRV外机11</t>
  </si>
  <si>
    <t>生活区门卫房</t>
  </si>
  <si>
    <t>家和东苑16#楼保卫处宿舍</t>
  </si>
  <si>
    <t>家和东苑16#楼基建处宿舍</t>
  </si>
  <si>
    <t>家和西苑4#办事大厅</t>
  </si>
  <si>
    <t>家和东苑15#办事大厅</t>
  </si>
  <si>
    <t>屏峰各楼团学会</t>
  </si>
  <si>
    <t>辅导员寝室(屏峰）</t>
  </si>
  <si>
    <t>学生处</t>
  </si>
  <si>
    <t>成教学院</t>
  </si>
  <si>
    <t>红十字会</t>
  </si>
  <si>
    <t>用水量</t>
  </si>
  <si>
    <t>损耗分摊15%</t>
  </si>
  <si>
    <t>水费用（3.2元）</t>
  </si>
  <si>
    <t>备注</t>
    <phoneticPr fontId="4" type="noConversion"/>
  </si>
  <si>
    <t>家和东苑1＃楼1（南东）</t>
  </si>
  <si>
    <t>家和东苑1＃楼2（南西）</t>
  </si>
  <si>
    <t>家和东苑2＃楼1南东）</t>
  </si>
  <si>
    <t>家和东苑2＃楼2（南西）</t>
  </si>
  <si>
    <t>家和东苑2＃楼3（北东）</t>
  </si>
  <si>
    <t>家和东苑3＃楼1（南东）</t>
  </si>
  <si>
    <t>家和东苑3＃楼2（南西）</t>
  </si>
  <si>
    <t>家和东苑3＃楼3（北）</t>
  </si>
  <si>
    <t>家和东苑4＃楼1（南西）</t>
  </si>
  <si>
    <t>家和东苑4＃楼2（北西）</t>
  </si>
  <si>
    <t>家和东苑5＃楼1（东北）</t>
  </si>
  <si>
    <t>家和东苑5＃楼2（东南）</t>
  </si>
  <si>
    <t>家和东苑5＃楼3（南东）</t>
  </si>
  <si>
    <t>家和东苑5＃楼4（南西）</t>
  </si>
  <si>
    <t>家和东苑5＃楼5（北东）</t>
  </si>
  <si>
    <t>家和东苑6＃楼1（东）</t>
  </si>
  <si>
    <t>家和东苑6＃楼2（南）</t>
  </si>
  <si>
    <t>家和东苑6＃楼3（南）关</t>
  </si>
  <si>
    <t>家和东苑6＃楼4（南）</t>
  </si>
  <si>
    <t>家和东苑6＃楼5（南西）</t>
  </si>
  <si>
    <t>家和东苑8＃楼1（东）</t>
  </si>
  <si>
    <t>家和东苑8＃楼2（南东）</t>
  </si>
  <si>
    <t>家和东苑8＃楼3（南西）</t>
  </si>
  <si>
    <t>家和东苑8＃楼4（西）</t>
  </si>
  <si>
    <t>家和东苑9＃楼1（南东）</t>
  </si>
  <si>
    <t>家和东苑9＃楼2（南西）</t>
  </si>
  <si>
    <t>家和东苑9＃楼3（西南）</t>
  </si>
  <si>
    <t>家和东苑9＃楼4（西北）</t>
  </si>
  <si>
    <t>家和东苑9＃楼5（北）</t>
  </si>
  <si>
    <t>家和东苑10＃楼1（东北）</t>
  </si>
  <si>
    <t>家和东苑10＃楼2（东中）</t>
  </si>
  <si>
    <t>家和东苑10＃楼3(东南）</t>
  </si>
  <si>
    <t>家和东苑10＃楼4(南东)</t>
  </si>
  <si>
    <t>家和东苑10＃楼5(南西)</t>
  </si>
  <si>
    <t>家和东苑10＃楼6（北东）</t>
  </si>
  <si>
    <t>家和东苑11＃楼1（东北）</t>
  </si>
  <si>
    <t>家和东苑11＃楼2（东中）</t>
  </si>
  <si>
    <t>家和东苑11＃楼3（东南）</t>
  </si>
  <si>
    <t>家和东苑11＃楼4（南东）减11#5</t>
  </si>
  <si>
    <t>家和东苑11＃楼5（南西）</t>
  </si>
  <si>
    <t>家和东苑11＃楼6（北东）</t>
  </si>
  <si>
    <t>家和西苑1＃楼1(东）</t>
  </si>
  <si>
    <t>家和西苑1＃楼2(东）</t>
  </si>
  <si>
    <t>家和西苑1＃楼3(南）</t>
  </si>
  <si>
    <t>家和西苑1＃楼4(南）（减店面）</t>
  </si>
  <si>
    <t>家和西苑1＃楼5(南）关</t>
  </si>
  <si>
    <t>家和西苑1＃楼6(西）</t>
  </si>
  <si>
    <t>家和西苑1＃楼7(北）关</t>
  </si>
  <si>
    <t>家和西苑1＃楼8(北）(减店面）</t>
  </si>
  <si>
    <t>家和西苑1＃楼9(北）</t>
  </si>
  <si>
    <t>家和西苑1＃楼10(北）</t>
  </si>
  <si>
    <t>家和西苑1＃楼11(北）</t>
  </si>
  <si>
    <t>家和西苑2＃楼1（东）</t>
  </si>
  <si>
    <t>家和西苑2＃楼2（东）</t>
  </si>
  <si>
    <t>家和西苑2＃楼3（南）关</t>
  </si>
  <si>
    <t>家和西苑2＃楼4（南）</t>
  </si>
  <si>
    <t>家和西苑2＃楼5（南）</t>
  </si>
  <si>
    <t>家和西苑2＃楼6（南）</t>
  </si>
  <si>
    <t>家和西苑2＃楼7（南)</t>
  </si>
  <si>
    <t>家和西苑2＃楼8(西）</t>
  </si>
  <si>
    <t>家和西苑2＃楼9（北）关</t>
  </si>
  <si>
    <t>家和西苑2＃楼10（北）减店面</t>
  </si>
  <si>
    <t>家和西苑2＃楼11（北）</t>
  </si>
  <si>
    <t>家和西苑2＃楼12（北）</t>
  </si>
  <si>
    <t>家和西苑3＃楼1（东）</t>
  </si>
  <si>
    <t>家和西苑3＃楼2（东)</t>
  </si>
  <si>
    <t>家和西苑3＃楼3（南）关</t>
  </si>
  <si>
    <t>家和西苑3＃楼4（南）</t>
  </si>
  <si>
    <t>家和西苑3＃楼5（南）</t>
  </si>
  <si>
    <t>家和西苑3＃楼6（南）关</t>
  </si>
  <si>
    <t>家和西苑3＃楼7（西）</t>
  </si>
  <si>
    <t>家和西苑3＃楼8（北）</t>
  </si>
  <si>
    <t>家和西苑3＃楼9（北）关</t>
  </si>
  <si>
    <t>家和西苑3＃楼10（北）</t>
  </si>
  <si>
    <t>家和西苑3＃楼11（北）</t>
  </si>
  <si>
    <t>家和西苑3＃楼12（北）关</t>
  </si>
  <si>
    <t>家和西苑4＃楼 1（东）和2合并</t>
    <phoneticPr fontId="4" type="noConversion"/>
  </si>
  <si>
    <t>家和西苑4＃楼 3（西）</t>
  </si>
  <si>
    <t>家和西苑4＃楼 4（西）</t>
  </si>
  <si>
    <t>家和西苑4＃楼 5（北）</t>
  </si>
  <si>
    <t>家和西苑5＃楼 1（东)</t>
  </si>
  <si>
    <t>家和西苑5＃楼 2(东)</t>
  </si>
  <si>
    <t>家和西苑5＃楼 3(西）</t>
  </si>
  <si>
    <t>家和西苑5＃楼 4（西）</t>
  </si>
  <si>
    <t>家和西苑5＃楼 5（北）</t>
  </si>
  <si>
    <t>家和西苑5＃楼 6（北）</t>
  </si>
  <si>
    <t>家和西苑6＃楼 1（东）</t>
  </si>
  <si>
    <t>家和西苑6＃楼 2（东）</t>
  </si>
  <si>
    <t>家和西苑6＃楼 3（南）</t>
  </si>
  <si>
    <t>家和西苑6＃楼 4（南）关</t>
  </si>
  <si>
    <t>家和西苑6＃楼 5（南）关</t>
  </si>
  <si>
    <t>家和西苑6＃楼 6（南）</t>
  </si>
  <si>
    <t>家和西苑6＃楼 7（南）关</t>
  </si>
  <si>
    <t>家和西苑6＃楼 8（西）</t>
  </si>
  <si>
    <t>家和西苑6＃楼 10（北）</t>
  </si>
  <si>
    <t>家和西苑6＃楼 11（北）关</t>
  </si>
  <si>
    <t>家和西苑6＃楼 12（北）</t>
  </si>
  <si>
    <t>家和西苑6＃楼 13（北）关</t>
  </si>
  <si>
    <t>家和西苑6＃楼 14（北）</t>
  </si>
  <si>
    <t>家和西苑7＃楼1（东）</t>
  </si>
  <si>
    <t>家和西苑7＃楼2（东）</t>
  </si>
  <si>
    <t>家和西苑7＃楼3（西)关</t>
  </si>
  <si>
    <t>家和西苑7＃楼4(西）</t>
  </si>
  <si>
    <t>家和西苑7＃楼5（北）</t>
  </si>
  <si>
    <t>家和西苑7＃楼6（北）</t>
  </si>
  <si>
    <t>家和西苑8＃楼1（东）</t>
  </si>
  <si>
    <t>家和西苑8＃楼2（东）</t>
  </si>
  <si>
    <t>家和西苑8＃楼3（西）</t>
  </si>
  <si>
    <t>家和西苑8＃楼4（西）</t>
  </si>
  <si>
    <t>家和西苑8＃楼5（北）</t>
  </si>
  <si>
    <t>家和西苑8＃楼6（北）关</t>
  </si>
  <si>
    <t>家和西苑8＃楼7（北）</t>
  </si>
  <si>
    <t>家和西苑8＃楼8（北）</t>
  </si>
  <si>
    <t>家和西苑9＃楼1（东）关</t>
  </si>
  <si>
    <t>家和西苑9＃楼2（东）(减员工宿舍）</t>
  </si>
  <si>
    <t>家和西苑9＃楼3（西）(减西9便民点.超市）</t>
  </si>
  <si>
    <t>家和西苑9＃楼4（西）</t>
  </si>
  <si>
    <t>家和西苑9＃楼5（北）</t>
  </si>
  <si>
    <t>家和西苑9＃楼6（北）</t>
  </si>
  <si>
    <t>家和西苑10＃楼1（东）</t>
  </si>
  <si>
    <t>家和西苑10＃楼2（东）</t>
  </si>
  <si>
    <t>家和西苑10＃楼3（西）</t>
  </si>
  <si>
    <t>家和西苑10＃楼4（西）</t>
  </si>
  <si>
    <t>家和西苑10＃楼5（北）</t>
  </si>
  <si>
    <t>家和西苑10＃楼6（北）</t>
  </si>
  <si>
    <t>家和西苑10＃楼7（北）</t>
  </si>
  <si>
    <t>家和西苑11＃楼1（西）</t>
  </si>
  <si>
    <t>家和西苑12＃楼1（东）</t>
    <phoneticPr fontId="4" type="noConversion"/>
  </si>
  <si>
    <t>家和西苑12＃楼2（东）</t>
  </si>
  <si>
    <t>家和西苑12＃楼3（西）</t>
  </si>
  <si>
    <t>家和西苑12＃楼4（西）</t>
  </si>
  <si>
    <t>家和西苑12＃楼5（北）</t>
  </si>
  <si>
    <t>家和西苑12＃楼6（北）</t>
  </si>
  <si>
    <t>家和西苑13＃楼1（南）</t>
  </si>
  <si>
    <t>家和西苑13＃楼2（南）</t>
  </si>
  <si>
    <t>家和西苑13＃楼3（南）</t>
  </si>
  <si>
    <t>家和西苑13＃楼4（西）</t>
  </si>
  <si>
    <t>家和西苑13＃楼5（北）</t>
  </si>
  <si>
    <t>家和西苑13＃楼6（北）</t>
  </si>
  <si>
    <t>家和西苑13＃楼7（北）</t>
  </si>
  <si>
    <t>家和西苑13＃楼8（北）</t>
  </si>
  <si>
    <t>家和西苑13＃楼9（北）</t>
  </si>
  <si>
    <t>家和西苑13＃楼10（北）</t>
  </si>
  <si>
    <t>家和西苑13＃楼11（北）</t>
  </si>
  <si>
    <t>家和西苑14＃楼1（南）</t>
  </si>
  <si>
    <t>家和西苑14＃楼2（南）</t>
  </si>
  <si>
    <t>家和西苑14＃楼3（西）</t>
  </si>
  <si>
    <t>家和西苑14＃楼4（北）</t>
  </si>
  <si>
    <t>家和西苑14＃楼5（北）</t>
  </si>
  <si>
    <t>家和西苑14＃楼6（北）</t>
  </si>
  <si>
    <t>家和西苑14＃楼7（北）</t>
  </si>
  <si>
    <t>家和西苑14＃楼8（北）</t>
  </si>
  <si>
    <t>家和西苑15＃楼1（东）</t>
  </si>
  <si>
    <t>家和西苑15＃楼2（南东中）</t>
    <phoneticPr fontId="4" type="noConversion"/>
  </si>
  <si>
    <t>家和西苑15＃楼3（南）关</t>
  </si>
  <si>
    <t>家和西苑15＃楼4（南西）</t>
  </si>
  <si>
    <t>家和西苑15＃楼5（西）</t>
  </si>
  <si>
    <t>说明：家和西苑1#、2#店面房半年计量一次</t>
  </si>
  <si>
    <t>家和东苑7＃楼1（东）</t>
  </si>
  <si>
    <t>家和东苑7＃楼2（南）*10</t>
  </si>
  <si>
    <t>家和东苑7＃楼3（南）</t>
  </si>
  <si>
    <t>家和东苑7＃楼4（北）</t>
  </si>
  <si>
    <t>家和东苑12＃楼1</t>
    <phoneticPr fontId="4" type="noConversion"/>
  </si>
  <si>
    <t>家和东苑12＃楼2</t>
    <phoneticPr fontId="4" type="noConversion"/>
  </si>
  <si>
    <t>家和东苑12＃楼3</t>
    <phoneticPr fontId="4" type="noConversion"/>
  </si>
  <si>
    <t>家和东苑12＃楼4</t>
    <phoneticPr fontId="4" type="noConversion"/>
  </si>
  <si>
    <t>家和东苑12＃楼5</t>
    <phoneticPr fontId="4" type="noConversion"/>
  </si>
  <si>
    <t>家和东苑13＃楼1</t>
  </si>
  <si>
    <t>家和东苑14＃楼3</t>
  </si>
  <si>
    <t>家和东苑14＃楼4</t>
  </si>
  <si>
    <t>家和东苑14＃楼5</t>
  </si>
  <si>
    <t>家和东苑15＃楼1</t>
  </si>
  <si>
    <t>家和东苑15＃楼2</t>
    <phoneticPr fontId="3" type="noConversion"/>
  </si>
  <si>
    <t>家和东苑15＃楼3</t>
  </si>
  <si>
    <t>家和东苑15＃楼4（减水果店、电脑维修，超市）</t>
    <phoneticPr fontId="3" type="noConversion"/>
  </si>
  <si>
    <t>家和东苑16＃楼1</t>
  </si>
  <si>
    <t>家和东苑16＃楼2</t>
  </si>
  <si>
    <t>家和东苑16＃楼4</t>
  </si>
  <si>
    <t>家和东苑16＃楼5</t>
  </si>
  <si>
    <t>家和东苑17＃楼3</t>
  </si>
  <si>
    <t>家和东苑17＃楼4</t>
  </si>
  <si>
    <t>家和东苑18＃楼3</t>
  </si>
  <si>
    <t>家和东苑18＃楼4</t>
  </si>
  <si>
    <t>减保卫处基建处学生处成教红十字等</t>
  </si>
  <si>
    <t>饮服中心（家和堂）</t>
  </si>
  <si>
    <t>食堂1（东）</t>
  </si>
  <si>
    <t>食堂2（东）</t>
  </si>
  <si>
    <t>食堂3（西）</t>
  </si>
  <si>
    <t>食堂4（北）</t>
  </si>
  <si>
    <t>食堂5（北）*10</t>
  </si>
  <si>
    <t>食堂6（北）*10</t>
  </si>
  <si>
    <t>食堂7（北）</t>
  </si>
  <si>
    <t>食堂8（北）</t>
  </si>
  <si>
    <t>食堂9（北）*10</t>
  </si>
  <si>
    <t>扣四楼办公室用水</t>
  </si>
  <si>
    <t>注：每月扣四楼办公室用水40吨。</t>
  </si>
  <si>
    <t>饮服中心（养贤府）</t>
  </si>
  <si>
    <t>食堂总水表（北）减养贤府屋顶水箱</t>
    <phoneticPr fontId="4" type="noConversion"/>
  </si>
  <si>
    <t>清真餐厅(东）</t>
  </si>
  <si>
    <t>食堂（南)</t>
  </si>
  <si>
    <t>家和东苑5＃楼超市</t>
  </si>
  <si>
    <t>家和东苑15＃楼超市</t>
    <phoneticPr fontId="4" type="noConversion"/>
  </si>
  <si>
    <r>
      <t>西苑9</t>
    </r>
    <r>
      <rPr>
        <sz val="10"/>
        <rFont val="宋体"/>
        <family val="3"/>
        <charset val="134"/>
      </rPr>
      <t>#超市</t>
    </r>
  </si>
  <si>
    <t>员工宿舍及其它</t>
    <phoneticPr fontId="4" type="noConversion"/>
  </si>
  <si>
    <t>员工宿舍</t>
  </si>
  <si>
    <t>四楼办公室用水</t>
  </si>
  <si>
    <t>东11消防、生活补充水箱</t>
    <phoneticPr fontId="4" type="noConversion"/>
  </si>
  <si>
    <t>养贤府消防补充水箱</t>
    <phoneticPr fontId="4" type="noConversion"/>
  </si>
  <si>
    <t>ATM机电费</t>
    <phoneticPr fontId="3" type="noConversion"/>
  </si>
  <si>
    <t>减家和东苑16#楼保卫处宿舍</t>
    <phoneticPr fontId="3" type="noConversion"/>
  </si>
  <si>
    <t>减家和东苑16#楼基建处宿舍</t>
    <phoneticPr fontId="3" type="noConversion"/>
  </si>
  <si>
    <t>减家和西苑4#办事大厅</t>
    <phoneticPr fontId="3" type="noConversion"/>
  </si>
  <si>
    <t>减家和东苑15#办事大厅</t>
    <phoneticPr fontId="3" type="noConversion"/>
  </si>
  <si>
    <t>减屏峰各楼团学会</t>
    <phoneticPr fontId="3" type="noConversion"/>
  </si>
  <si>
    <t>减辅导员寝室(2018）</t>
    <phoneticPr fontId="3" type="noConversion"/>
  </si>
  <si>
    <t>减学生处</t>
    <phoneticPr fontId="3" type="noConversion"/>
  </si>
  <si>
    <t>减成教学院</t>
    <phoneticPr fontId="3" type="noConversion"/>
  </si>
  <si>
    <t>减红十字会</t>
    <phoneticPr fontId="3" type="noConversion"/>
  </si>
  <si>
    <t>减ATM机电费</t>
    <phoneticPr fontId="3" type="noConversion"/>
  </si>
  <si>
    <t>家和东苑16＃楼1</t>
    <phoneticPr fontId="3" type="noConversion"/>
  </si>
  <si>
    <t>家和西苑4＃楼</t>
    <phoneticPr fontId="3" type="noConversion"/>
  </si>
  <si>
    <t>家和西苑6＃楼1（减快递）</t>
    <phoneticPr fontId="3" type="noConversion"/>
  </si>
  <si>
    <t>家和西苑8＃楼(减水电木工房）</t>
    <phoneticPr fontId="3" type="noConversion"/>
  </si>
  <si>
    <t>家和东苑10＃楼1</t>
    <phoneticPr fontId="4" type="noConversion"/>
  </si>
  <si>
    <t>家和东苑15＃楼1（减水果店，电脑维修、家人超市）</t>
    <phoneticPr fontId="3" type="noConversion"/>
  </si>
  <si>
    <t>家和西苑4＃楼 2（东）和1合并</t>
  </si>
  <si>
    <t>西苑9#食堂</t>
  </si>
  <si>
    <t>东苑15#家人超市1</t>
  </si>
  <si>
    <t>家和东苑15＃楼超市</t>
  </si>
  <si>
    <t>物业管理中心</t>
  </si>
  <si>
    <t>家和堂超市</t>
    <phoneticPr fontId="4" type="noConversion"/>
  </si>
  <si>
    <t xml:space="preserve"> </t>
    <phoneticPr fontId="3" type="noConversion"/>
  </si>
  <si>
    <t>家和东苑12＃楼2</t>
  </si>
  <si>
    <t>家和东苑12＃楼3</t>
  </si>
  <si>
    <t>公共管道清洗用量估算</t>
  </si>
  <si>
    <t xml:space="preserve">     浙江工业大学屏峰生活区水表读数统计</t>
    <phoneticPr fontId="4" type="noConversion"/>
  </si>
  <si>
    <t>浙江工业大学屏峰家和苑电表读数统计</t>
    <phoneticPr fontId="4" type="noConversion"/>
  </si>
  <si>
    <t>屏峰家人超市2018年12月15日至2019年1月15日用电用水统计</t>
    <phoneticPr fontId="4" type="noConversion"/>
  </si>
  <si>
    <t>根据以上数据家人超市2018年12月15日至2019年1月15日应付水电费用为:6010.48元。</t>
    <phoneticPr fontId="4" type="noConversion"/>
  </si>
  <si>
    <t>电费用    （0.538元）</t>
    <phoneticPr fontId="3" type="noConversion"/>
  </si>
  <si>
    <t>电费用    （0.538元）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</si>
</sst>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 &quot;¥&quot;* #,##0.00_ ;_ &quot;¥&quot;* \-#,##0.00_ ;_ &quot;¥&quot;* &quot;-&quot;??_ ;_ @_ "/>
    <numFmt numFmtId="176" formatCode="0.00;_吀"/>
    <numFmt numFmtId="177" formatCode="0_ "/>
    <numFmt numFmtId="178" formatCode="0.00_ "/>
    <numFmt numFmtId="179" formatCode="0_);[Red]\(0\)"/>
    <numFmt numFmtId="180" formatCode="0;_ᰀ"/>
    <numFmt numFmtId="181" formatCode="0;_"/>
    <numFmt numFmtId="182" formatCode="0;_倀"/>
    <numFmt numFmtId="183" formatCode="0.00;_"/>
    <numFmt numFmtId="184" formatCode="0;_鐀"/>
    <numFmt numFmtId="185" formatCode="0.00;_ᰀ"/>
    <numFmt numFmtId="186" formatCode="0;_䰀"/>
    <numFmt numFmtId="187" formatCode="0;_吀"/>
    <numFmt numFmtId="191" formatCode="0;_怀"/>
    <numFmt numFmtId="192" formatCode="0.00;_怀"/>
    <numFmt numFmtId="193" formatCode="[$-F800]dddd\,\ mmmm\ dd\,\ yyyy"/>
  </numFmts>
  <fonts count="20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12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14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79">
    <xf numFmtId="0" fontId="0" fillId="0" borderId="0" xfId="0"/>
    <xf numFmtId="0" fontId="5" fillId="2" borderId="0" xfId="0" applyFont="1" applyFill="1" applyAlignment="1"/>
    <xf numFmtId="0" fontId="5" fillId="0" borderId="0" xfId="0" applyFont="1" applyAlignment="1"/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178" fontId="7" fillId="0" borderId="0" xfId="0" applyNumberFormat="1" applyFont="1" applyBorder="1" applyAlignment="1">
      <alignment horizontal="center"/>
    </xf>
    <xf numFmtId="0" fontId="5" fillId="3" borderId="0" xfId="0" applyFont="1" applyFill="1" applyAlignment="1"/>
    <xf numFmtId="180" fontId="7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wrapText="1"/>
    </xf>
    <xf numFmtId="0" fontId="0" fillId="2" borderId="0" xfId="0" applyFill="1" applyAlignment="1"/>
    <xf numFmtId="0" fontId="8" fillId="0" borderId="1" xfId="0" applyFont="1" applyFill="1" applyBorder="1" applyAlignment="1"/>
    <xf numFmtId="191" fontId="8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14" fontId="12" fillId="2" borderId="1" xfId="2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left" vertical="center" wrapText="1"/>
    </xf>
    <xf numFmtId="0" fontId="12" fillId="2" borderId="0" xfId="3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6" applyFont="1" applyFill="1" applyBorder="1" applyAlignment="1">
      <alignment horizontal="left" vertical="center" wrapText="1"/>
    </xf>
    <xf numFmtId="0" fontId="11" fillId="2" borderId="1" xfId="7" applyFont="1" applyFill="1" applyBorder="1" applyAlignment="1">
      <alignment horizontal="left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178" fontId="11" fillId="2" borderId="0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1" fontId="12" fillId="2" borderId="1" xfId="0" applyNumberFormat="1" applyFont="1" applyFill="1" applyBorder="1" applyAlignment="1">
      <alignment horizontal="center" vertical="center"/>
    </xf>
    <xf numFmtId="178" fontId="11" fillId="2" borderId="3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1" fontId="11" fillId="2" borderId="1" xfId="1" applyNumberFormat="1" applyFont="1" applyFill="1" applyBorder="1" applyAlignment="1">
      <alignment horizontal="center" vertical="center"/>
    </xf>
    <xf numFmtId="182" fontId="11" fillId="2" borderId="1" xfId="0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center" vertical="center"/>
    </xf>
    <xf numFmtId="181" fontId="12" fillId="2" borderId="1" xfId="0" applyNumberFormat="1" applyFont="1" applyFill="1" applyBorder="1" applyAlignment="1">
      <alignment horizontal="center" vertical="center"/>
    </xf>
    <xf numFmtId="183" fontId="12" fillId="2" borderId="1" xfId="0" applyNumberFormat="1" applyFont="1" applyFill="1" applyBorder="1" applyAlignment="1">
      <alignment horizontal="center" vertical="center"/>
    </xf>
    <xf numFmtId="178" fontId="12" fillId="2" borderId="0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5" applyFont="1" applyFill="1" applyBorder="1" applyAlignment="1">
      <alignment vertical="center"/>
    </xf>
    <xf numFmtId="181" fontId="12" fillId="2" borderId="2" xfId="0" applyNumberFormat="1" applyFont="1" applyFill="1" applyBorder="1" applyAlignment="1">
      <alignment horizontal="center" vertical="center"/>
    </xf>
    <xf numFmtId="183" fontId="12" fillId="2" borderId="2" xfId="0" applyNumberFormat="1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180" fontId="12" fillId="2" borderId="0" xfId="0" applyNumberFormat="1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184" fontId="11" fillId="2" borderId="1" xfId="0" applyNumberFormat="1" applyFont="1" applyFill="1" applyBorder="1" applyAlignment="1">
      <alignment horizontal="center" vertical="center"/>
    </xf>
    <xf numFmtId="185" fontId="12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180" fontId="11" fillId="2" borderId="0" xfId="0" applyNumberFormat="1" applyFont="1" applyFill="1" applyBorder="1" applyAlignment="1">
      <alignment horizontal="center" vertical="center"/>
    </xf>
    <xf numFmtId="186" fontId="12" fillId="2" borderId="1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187" fontId="12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79" fontId="7" fillId="0" borderId="1" xfId="0" applyNumberFormat="1" applyFont="1" applyBorder="1" applyAlignment="1">
      <alignment horizontal="center" vertical="center" wrapText="1"/>
    </xf>
    <xf numFmtId="0" fontId="12" fillId="2" borderId="0" xfId="12" applyFont="1" applyFill="1" applyBorder="1" applyAlignment="1">
      <alignment horizontal="center" vertical="center" wrapText="1"/>
    </xf>
    <xf numFmtId="191" fontId="12" fillId="2" borderId="1" xfId="0" applyNumberFormat="1" applyFont="1" applyFill="1" applyBorder="1" applyAlignment="1">
      <alignment horizontal="center" vertical="center"/>
    </xf>
    <xf numFmtId="179" fontId="12" fillId="2" borderId="1" xfId="0" applyNumberFormat="1" applyFont="1" applyFill="1" applyBorder="1" applyAlignment="1">
      <alignment horizontal="center" vertical="center"/>
    </xf>
    <xf numFmtId="177" fontId="11" fillId="2" borderId="1" xfId="12" applyNumberFormat="1" applyFont="1" applyFill="1" applyBorder="1" applyAlignment="1">
      <alignment horizontal="center" vertical="center"/>
    </xf>
    <xf numFmtId="191" fontId="11" fillId="2" borderId="1" xfId="0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/>
    </xf>
    <xf numFmtId="191" fontId="12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191" fontId="11" fillId="2" borderId="0" xfId="0" applyNumberFormat="1" applyFont="1" applyFill="1" applyBorder="1" applyAlignment="1">
      <alignment horizontal="center" vertical="center"/>
    </xf>
    <xf numFmtId="191" fontId="1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91" fontId="13" fillId="0" borderId="1" xfId="0" applyNumberFormat="1" applyFont="1" applyFill="1" applyBorder="1" applyAlignment="1">
      <alignment horizontal="center" vertical="center"/>
    </xf>
    <xf numFmtId="191" fontId="11" fillId="0" borderId="1" xfId="0" applyNumberFormat="1" applyFont="1" applyFill="1" applyBorder="1" applyAlignment="1">
      <alignment horizontal="center" vertical="center"/>
    </xf>
    <xf numFmtId="191" fontId="13" fillId="2" borderId="1" xfId="0" applyNumberFormat="1" applyFont="1" applyFill="1" applyBorder="1" applyAlignment="1">
      <alignment horizontal="center" vertical="center"/>
    </xf>
    <xf numFmtId="192" fontId="12" fillId="2" borderId="1" xfId="0" applyNumberFormat="1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vertical="center"/>
    </xf>
    <xf numFmtId="191" fontId="12" fillId="2" borderId="0" xfId="0" applyNumberFormat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192" fontId="11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/>
    </xf>
    <xf numFmtId="0" fontId="7" fillId="0" borderId="1" xfId="12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80" fontId="7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80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80" fontId="7" fillId="0" borderId="0" xfId="0" applyNumberFormat="1" applyFont="1" applyBorder="1" applyAlignment="1">
      <alignment horizontal="center"/>
    </xf>
    <xf numFmtId="0" fontId="9" fillId="0" borderId="0" xfId="0" applyFont="1" applyAlignment="1"/>
    <xf numFmtId="191" fontId="0" fillId="0" borderId="0" xfId="0" applyNumberFormat="1" applyFont="1" applyFill="1" applyAlignment="1">
      <alignment horizontal="center"/>
    </xf>
    <xf numFmtId="191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0" fontId="7" fillId="0" borderId="1" xfId="0" applyFont="1" applyFill="1" applyBorder="1" applyAlignment="1"/>
    <xf numFmtId="177" fontId="7" fillId="0" borderId="1" xfId="0" applyNumberFormat="1" applyFont="1" applyFill="1" applyBorder="1" applyAlignment="1">
      <alignment horizontal="center"/>
    </xf>
    <xf numFmtId="192" fontId="7" fillId="0" borderId="4" xfId="0" applyNumberFormat="1" applyFont="1" applyFill="1" applyBorder="1" applyAlignment="1" applyProtection="1">
      <alignment horizontal="center"/>
    </xf>
    <xf numFmtId="0" fontId="7" fillId="0" borderId="1" xfId="0" applyFont="1" applyBorder="1" applyAlignment="1"/>
    <xf numFmtId="0" fontId="9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180" fontId="9" fillId="0" borderId="0" xfId="0" applyNumberFormat="1" applyFont="1" applyBorder="1" applyAlignment="1">
      <alignment horizontal="center" vertical="center"/>
    </xf>
    <xf numFmtId="178" fontId="9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177" fontId="0" fillId="0" borderId="0" xfId="0" applyNumberFormat="1" applyAlignment="1"/>
    <xf numFmtId="0" fontId="0" fillId="0" borderId="0" xfId="0" applyAlignment="1">
      <alignment vertical="center"/>
    </xf>
    <xf numFmtId="178" fontId="0" fillId="0" borderId="0" xfId="0" applyNumberFormat="1"/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82" fontId="8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5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184" fontId="8" fillId="2" borderId="1" xfId="0" applyNumberFormat="1" applyFont="1" applyFill="1" applyBorder="1" applyAlignment="1">
      <alignment horizontal="center" vertical="center"/>
    </xf>
    <xf numFmtId="180" fontId="8" fillId="2" borderId="0" xfId="0" applyNumberFormat="1" applyFont="1" applyFill="1" applyBorder="1" applyAlignment="1">
      <alignment horizontal="center" vertical="center"/>
    </xf>
    <xf numFmtId="191" fontId="8" fillId="2" borderId="1" xfId="0" applyNumberFormat="1" applyFont="1" applyFill="1" applyBorder="1" applyAlignment="1">
      <alignment horizontal="center"/>
    </xf>
    <xf numFmtId="191" fontId="17" fillId="0" borderId="1" xfId="0" applyNumberFormat="1" applyFont="1" applyFill="1" applyBorder="1" applyAlignment="1">
      <alignment horizontal="center"/>
    </xf>
    <xf numFmtId="191" fontId="17" fillId="2" borderId="1" xfId="0" applyNumberFormat="1" applyFont="1" applyFill="1" applyBorder="1" applyAlignment="1">
      <alignment horizontal="center"/>
    </xf>
    <xf numFmtId="191" fontId="8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179" fontId="8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191" fontId="8" fillId="0" borderId="0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193" fontId="9" fillId="0" borderId="0" xfId="0" applyNumberFormat="1" applyFont="1" applyAlignment="1">
      <alignment horizontal="center" vertical="center"/>
    </xf>
    <xf numFmtId="191" fontId="11" fillId="0" borderId="0" xfId="5" applyNumberFormat="1" applyFont="1" applyAlignment="1">
      <alignment horizontal="center" vertical="center"/>
    </xf>
  </cellXfs>
  <cellStyles count="13">
    <cellStyle name="百分比 3 2" xfId="4"/>
    <cellStyle name="常规" xfId="0" builtinId="0"/>
    <cellStyle name="常规 10 7" xfId="10"/>
    <cellStyle name="常规 25 4" xfId="9"/>
    <cellStyle name="常规 40" xfId="7"/>
    <cellStyle name="常规 42" xfId="6"/>
    <cellStyle name="常规 46" xfId="8"/>
    <cellStyle name="常规 47" xfId="11"/>
    <cellStyle name="常规 48" xfId="2"/>
    <cellStyle name="常规 9" xfId="5"/>
    <cellStyle name="常规_Sheet1 2" xfId="12"/>
    <cellStyle name="常规_Sheet1 3" xfId="3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5"/>
  <sheetViews>
    <sheetView workbookViewId="0">
      <selection activeCell="H142" sqref="H142"/>
    </sheetView>
  </sheetViews>
  <sheetFormatPr defaultColWidth="9" defaultRowHeight="13.5"/>
  <cols>
    <col min="1" max="1" width="27.875" style="44" customWidth="1"/>
    <col min="2" max="2" width="6.25" style="45" customWidth="1"/>
    <col min="3" max="4" width="12" style="45" customWidth="1"/>
    <col min="5" max="5" width="13.125" style="45" customWidth="1"/>
    <col min="6" max="6" width="14.25" style="45" customWidth="1"/>
    <col min="7" max="7" width="10.75" style="1" customWidth="1"/>
    <col min="8" max="8" width="9.5" style="1" bestFit="1" customWidth="1"/>
    <col min="9" max="9" width="9" style="1"/>
    <col min="10" max="16384" width="9" style="2"/>
  </cols>
  <sheetData>
    <row r="1" spans="1:9" ht="18.75">
      <c r="A1" s="173" t="s">
        <v>440</v>
      </c>
      <c r="B1" s="173"/>
      <c r="C1" s="173"/>
      <c r="D1" s="173"/>
      <c r="E1" s="173"/>
      <c r="F1" s="173"/>
    </row>
    <row r="2" spans="1:9">
      <c r="C2" s="35"/>
      <c r="D2" s="35"/>
      <c r="E2" s="35"/>
      <c r="F2" s="35"/>
      <c r="I2" s="2"/>
    </row>
    <row r="3" spans="1:9">
      <c r="A3" s="46" t="s">
        <v>5</v>
      </c>
      <c r="C3" s="35"/>
      <c r="D3" s="35"/>
      <c r="E3" s="35"/>
      <c r="F3" s="35"/>
      <c r="I3" s="2"/>
    </row>
    <row r="4" spans="1:9" ht="24">
      <c r="A4" s="19" t="s">
        <v>6</v>
      </c>
      <c r="B4" s="20" t="s">
        <v>0</v>
      </c>
      <c r="C4" s="17">
        <v>43449</v>
      </c>
      <c r="D4" s="17">
        <v>43480</v>
      </c>
      <c r="E4" s="20" t="s">
        <v>1</v>
      </c>
      <c r="F4" s="22" t="s">
        <v>443</v>
      </c>
      <c r="I4" s="2"/>
    </row>
    <row r="5" spans="1:9">
      <c r="A5" s="38" t="s">
        <v>8</v>
      </c>
      <c r="B5" s="24"/>
      <c r="C5" s="148">
        <v>1676533</v>
      </c>
      <c r="D5" s="34">
        <v>1698789</v>
      </c>
      <c r="E5" s="34">
        <f>D5-C5</f>
        <v>22256</v>
      </c>
      <c r="F5" s="42">
        <f t="shared" ref="F5:F68" si="0">E5*0.538</f>
        <v>11973.728000000001</v>
      </c>
      <c r="I5" s="2"/>
    </row>
    <row r="6" spans="1:9">
      <c r="A6" s="38" t="s">
        <v>9</v>
      </c>
      <c r="B6" s="24"/>
      <c r="C6" s="148">
        <v>1788534</v>
      </c>
      <c r="D6" s="34">
        <v>1810939</v>
      </c>
      <c r="E6" s="34">
        <f t="shared" ref="E6:E69" si="1">D6-C6</f>
        <v>22405</v>
      </c>
      <c r="F6" s="42">
        <f t="shared" si="0"/>
        <v>12053.890000000001</v>
      </c>
      <c r="I6" s="2"/>
    </row>
    <row r="7" spans="1:9">
      <c r="A7" s="38" t="s">
        <v>10</v>
      </c>
      <c r="B7" s="24"/>
      <c r="C7" s="148">
        <v>1812277</v>
      </c>
      <c r="D7" s="34">
        <v>1838856</v>
      </c>
      <c r="E7" s="34">
        <f t="shared" si="1"/>
        <v>26579</v>
      </c>
      <c r="F7" s="42">
        <f t="shared" si="0"/>
        <v>14299.502</v>
      </c>
      <c r="I7" s="2"/>
    </row>
    <row r="8" spans="1:9" s="1" customFormat="1">
      <c r="A8" s="38" t="s">
        <v>11</v>
      </c>
      <c r="B8" s="24" t="s">
        <v>435</v>
      </c>
      <c r="C8" s="148">
        <v>2471040</v>
      </c>
      <c r="D8" s="34">
        <v>2503360</v>
      </c>
      <c r="E8" s="34">
        <f t="shared" si="1"/>
        <v>32320</v>
      </c>
      <c r="F8" s="42">
        <f t="shared" si="0"/>
        <v>17388.16</v>
      </c>
    </row>
    <row r="9" spans="1:9">
      <c r="A9" s="38" t="s">
        <v>12</v>
      </c>
      <c r="B9" s="24"/>
      <c r="C9" s="148">
        <v>1604195</v>
      </c>
      <c r="D9" s="34">
        <v>1633478</v>
      </c>
      <c r="E9" s="34">
        <f>D9-C9-E219</f>
        <v>29211</v>
      </c>
      <c r="F9" s="42">
        <f t="shared" si="0"/>
        <v>15715.518000000002</v>
      </c>
      <c r="I9" s="2"/>
    </row>
    <row r="10" spans="1:9">
      <c r="A10" s="38" t="s">
        <v>13</v>
      </c>
      <c r="B10" s="24"/>
      <c r="C10" s="148">
        <v>1914715</v>
      </c>
      <c r="D10" s="34">
        <v>1936514</v>
      </c>
      <c r="E10" s="34">
        <f t="shared" si="1"/>
        <v>21799</v>
      </c>
      <c r="F10" s="42">
        <f t="shared" si="0"/>
        <v>11727.862000000001</v>
      </c>
      <c r="I10" s="2"/>
    </row>
    <row r="11" spans="1:9">
      <c r="A11" s="38" t="s">
        <v>14</v>
      </c>
      <c r="B11" s="24"/>
      <c r="C11" s="148">
        <v>2265030</v>
      </c>
      <c r="D11" s="34">
        <v>2299174</v>
      </c>
      <c r="E11" s="34">
        <f t="shared" si="1"/>
        <v>34144</v>
      </c>
      <c r="F11" s="42">
        <f t="shared" si="0"/>
        <v>18369.472000000002</v>
      </c>
      <c r="I11" s="2"/>
    </row>
    <row r="12" spans="1:9">
      <c r="A12" s="38" t="s">
        <v>15</v>
      </c>
      <c r="B12" s="24"/>
      <c r="C12" s="148">
        <v>1071033</v>
      </c>
      <c r="D12" s="34">
        <v>1092274</v>
      </c>
      <c r="E12" s="34">
        <f t="shared" si="1"/>
        <v>21241</v>
      </c>
      <c r="F12" s="42">
        <f t="shared" si="0"/>
        <v>11427.658000000001</v>
      </c>
      <c r="I12" s="2"/>
    </row>
    <row r="13" spans="1:9">
      <c r="A13" s="38" t="s">
        <v>16</v>
      </c>
      <c r="B13" s="24"/>
      <c r="C13" s="148">
        <v>1207516</v>
      </c>
      <c r="D13" s="34">
        <v>1225417</v>
      </c>
      <c r="E13" s="34">
        <f t="shared" si="1"/>
        <v>17901</v>
      </c>
      <c r="F13" s="42">
        <f t="shared" si="0"/>
        <v>9630.7380000000012</v>
      </c>
      <c r="I13" s="2"/>
    </row>
    <row r="14" spans="1:9">
      <c r="A14" s="38" t="s">
        <v>17</v>
      </c>
      <c r="B14" s="24"/>
      <c r="C14" s="148">
        <v>1265587</v>
      </c>
      <c r="D14" s="34">
        <v>1287107</v>
      </c>
      <c r="E14" s="34">
        <f t="shared" si="1"/>
        <v>21520</v>
      </c>
      <c r="F14" s="42">
        <f t="shared" si="0"/>
        <v>11577.76</v>
      </c>
      <c r="I14" s="2"/>
    </row>
    <row r="15" spans="1:9">
      <c r="A15" s="38" t="s">
        <v>18</v>
      </c>
      <c r="B15" s="24"/>
      <c r="C15" s="148">
        <v>1202526</v>
      </c>
      <c r="D15" s="34">
        <v>1224538</v>
      </c>
      <c r="E15" s="34">
        <f t="shared" si="1"/>
        <v>22012</v>
      </c>
      <c r="F15" s="42">
        <f t="shared" si="0"/>
        <v>11842.456</v>
      </c>
      <c r="I15" s="2"/>
    </row>
    <row r="16" spans="1:9">
      <c r="A16" s="38" t="s">
        <v>19</v>
      </c>
      <c r="B16" s="24"/>
      <c r="C16" s="148">
        <v>838265</v>
      </c>
      <c r="D16" s="34">
        <v>856158</v>
      </c>
      <c r="E16" s="34">
        <f t="shared" si="1"/>
        <v>17893</v>
      </c>
      <c r="F16" s="42">
        <f t="shared" si="0"/>
        <v>9626.4340000000011</v>
      </c>
      <c r="I16" s="2"/>
    </row>
    <row r="17" spans="1:9">
      <c r="A17" s="38" t="s">
        <v>20</v>
      </c>
      <c r="B17" s="24"/>
      <c r="C17" s="148">
        <v>1269528</v>
      </c>
      <c r="D17" s="34">
        <v>1291889</v>
      </c>
      <c r="E17" s="34">
        <f t="shared" si="1"/>
        <v>22361</v>
      </c>
      <c r="F17" s="42">
        <f t="shared" si="0"/>
        <v>12030.218000000001</v>
      </c>
      <c r="I17" s="2"/>
    </row>
    <row r="18" spans="1:9">
      <c r="A18" s="38" t="s">
        <v>21</v>
      </c>
      <c r="B18" s="24"/>
      <c r="C18" s="148">
        <v>1170416</v>
      </c>
      <c r="D18" s="34">
        <v>1199944</v>
      </c>
      <c r="E18" s="34">
        <f t="shared" si="1"/>
        <v>29528</v>
      </c>
      <c r="F18" s="42">
        <f t="shared" si="0"/>
        <v>15886.064</v>
      </c>
      <c r="I18" s="2"/>
    </row>
    <row r="19" spans="1:9">
      <c r="A19" s="38" t="s">
        <v>22</v>
      </c>
      <c r="B19" s="24"/>
      <c r="C19" s="148">
        <v>1084356</v>
      </c>
      <c r="D19" s="34">
        <v>1115813</v>
      </c>
      <c r="E19" s="34">
        <f t="shared" si="1"/>
        <v>31457</v>
      </c>
      <c r="F19" s="42">
        <f t="shared" si="0"/>
        <v>16923.866000000002</v>
      </c>
      <c r="I19" s="2"/>
    </row>
    <row r="20" spans="1:9">
      <c r="A20" s="38" t="s">
        <v>23</v>
      </c>
      <c r="B20" s="24"/>
      <c r="C20" s="148">
        <v>1021502</v>
      </c>
      <c r="D20" s="34">
        <v>1047769</v>
      </c>
      <c r="E20" s="34">
        <f t="shared" si="1"/>
        <v>26267</v>
      </c>
      <c r="F20" s="42">
        <f t="shared" si="0"/>
        <v>14131.646000000001</v>
      </c>
      <c r="I20" s="2"/>
    </row>
    <row r="21" spans="1:9">
      <c r="A21" s="38" t="s">
        <v>24</v>
      </c>
      <c r="B21" s="24"/>
      <c r="C21" s="148">
        <v>1155837</v>
      </c>
      <c r="D21" s="34">
        <v>1172618</v>
      </c>
      <c r="E21" s="34">
        <f t="shared" si="1"/>
        <v>16781</v>
      </c>
      <c r="F21" s="42">
        <f t="shared" si="0"/>
        <v>9028.1779999999999</v>
      </c>
      <c r="I21" s="2"/>
    </row>
    <row r="22" spans="1:9">
      <c r="A22" s="38" t="s">
        <v>25</v>
      </c>
      <c r="B22" s="24"/>
      <c r="C22" s="148">
        <v>1441381</v>
      </c>
      <c r="D22" s="34">
        <v>1462770</v>
      </c>
      <c r="E22" s="34">
        <f t="shared" si="1"/>
        <v>21389</v>
      </c>
      <c r="F22" s="42">
        <f t="shared" si="0"/>
        <v>11507.282000000001</v>
      </c>
      <c r="I22" s="2"/>
    </row>
    <row r="23" spans="1:9">
      <c r="A23" s="38" t="s">
        <v>26</v>
      </c>
      <c r="B23" s="24"/>
      <c r="C23" s="148">
        <v>270881</v>
      </c>
      <c r="D23" s="34">
        <v>274365</v>
      </c>
      <c r="E23" s="34">
        <f t="shared" si="1"/>
        <v>3484</v>
      </c>
      <c r="F23" s="42">
        <f t="shared" si="0"/>
        <v>1874.3920000000001</v>
      </c>
      <c r="I23" s="2"/>
    </row>
    <row r="24" spans="1:9">
      <c r="A24" s="38" t="s">
        <v>427</v>
      </c>
      <c r="B24" s="24"/>
      <c r="C24" s="148">
        <v>1916853</v>
      </c>
      <c r="D24" s="34">
        <v>1941491</v>
      </c>
      <c r="E24" s="34">
        <f>D24-C24</f>
        <v>24638</v>
      </c>
      <c r="F24" s="42">
        <f t="shared" si="0"/>
        <v>13255.244000000001</v>
      </c>
      <c r="I24" s="2"/>
    </row>
    <row r="25" spans="1:9">
      <c r="A25" s="38" t="s">
        <v>27</v>
      </c>
      <c r="B25" s="24"/>
      <c r="C25" s="148">
        <v>1566178</v>
      </c>
      <c r="D25" s="34">
        <v>1591162</v>
      </c>
      <c r="E25" s="34">
        <f t="shared" si="1"/>
        <v>24984</v>
      </c>
      <c r="F25" s="42">
        <f t="shared" si="0"/>
        <v>13441.392000000002</v>
      </c>
      <c r="I25" s="2"/>
    </row>
    <row r="26" spans="1:9" s="1" customFormat="1" ht="24">
      <c r="A26" s="23" t="s">
        <v>28</v>
      </c>
      <c r="B26" s="24">
        <v>100</v>
      </c>
      <c r="C26" s="148">
        <v>22139</v>
      </c>
      <c r="D26" s="34">
        <v>22468</v>
      </c>
      <c r="E26" s="34">
        <f>(D26-C26)*100</f>
        <v>32900</v>
      </c>
      <c r="F26" s="42">
        <f t="shared" si="0"/>
        <v>17700.2</v>
      </c>
    </row>
    <row r="27" spans="1:9" s="1" customFormat="1" ht="24">
      <c r="A27" s="23" t="s">
        <v>29</v>
      </c>
      <c r="B27" s="24">
        <v>100</v>
      </c>
      <c r="C27" s="148">
        <v>16389</v>
      </c>
      <c r="D27" s="34">
        <v>16605</v>
      </c>
      <c r="E27" s="34">
        <f>(D27-C27)*100</f>
        <v>21600</v>
      </c>
      <c r="F27" s="42">
        <f t="shared" si="0"/>
        <v>11620.800000000001</v>
      </c>
    </row>
    <row r="28" spans="1:9">
      <c r="A28" s="38" t="s">
        <v>30</v>
      </c>
      <c r="B28" s="24"/>
      <c r="C28" s="148">
        <v>456525</v>
      </c>
      <c r="D28" s="34">
        <v>472008</v>
      </c>
      <c r="E28" s="34">
        <f t="shared" si="1"/>
        <v>15483</v>
      </c>
      <c r="F28" s="42">
        <f t="shared" si="0"/>
        <v>8329.8540000000012</v>
      </c>
      <c r="I28" s="2"/>
    </row>
    <row r="29" spans="1:9">
      <c r="A29" s="38" t="s">
        <v>31</v>
      </c>
      <c r="B29" s="24"/>
      <c r="C29" s="148">
        <v>317076</v>
      </c>
      <c r="D29" s="34">
        <v>328174</v>
      </c>
      <c r="E29" s="34">
        <f t="shared" si="1"/>
        <v>11098</v>
      </c>
      <c r="F29" s="42">
        <f t="shared" si="0"/>
        <v>5970.7240000000002</v>
      </c>
      <c r="I29" s="2"/>
    </row>
    <row r="30" spans="1:9">
      <c r="A30" s="38" t="s">
        <v>32</v>
      </c>
      <c r="B30" s="24"/>
      <c r="C30" s="148">
        <v>216211</v>
      </c>
      <c r="D30" s="34">
        <v>222548</v>
      </c>
      <c r="E30" s="34">
        <f t="shared" si="1"/>
        <v>6337</v>
      </c>
      <c r="F30" s="42">
        <f t="shared" si="0"/>
        <v>3409.306</v>
      </c>
      <c r="I30" s="2"/>
    </row>
    <row r="31" spans="1:9">
      <c r="A31" s="38" t="s">
        <v>33</v>
      </c>
      <c r="B31" s="24"/>
      <c r="C31" s="148">
        <v>357619</v>
      </c>
      <c r="D31" s="34">
        <v>366984</v>
      </c>
      <c r="E31" s="34">
        <f t="shared" si="1"/>
        <v>9365</v>
      </c>
      <c r="F31" s="42">
        <f t="shared" si="0"/>
        <v>5038.37</v>
      </c>
      <c r="I31" s="2"/>
    </row>
    <row r="32" spans="1:9">
      <c r="A32" s="38" t="s">
        <v>34</v>
      </c>
      <c r="B32" s="24"/>
      <c r="C32" s="148">
        <v>436014</v>
      </c>
      <c r="D32" s="34">
        <v>447733</v>
      </c>
      <c r="E32" s="34">
        <f t="shared" si="1"/>
        <v>11719</v>
      </c>
      <c r="F32" s="42">
        <f t="shared" si="0"/>
        <v>6304.8220000000001</v>
      </c>
      <c r="I32" s="2"/>
    </row>
    <row r="33" spans="1:9">
      <c r="A33" s="38" t="s">
        <v>35</v>
      </c>
      <c r="B33" s="24"/>
      <c r="C33" s="149">
        <v>1467994</v>
      </c>
      <c r="D33" s="24">
        <v>1493586</v>
      </c>
      <c r="E33" s="34">
        <f t="shared" si="1"/>
        <v>25592</v>
      </c>
      <c r="F33" s="42">
        <f t="shared" si="0"/>
        <v>13768.496000000001</v>
      </c>
      <c r="I33" s="2"/>
    </row>
    <row r="34" spans="1:9">
      <c r="A34" s="38" t="s">
        <v>36</v>
      </c>
      <c r="B34" s="24"/>
      <c r="C34" s="149">
        <v>1618260</v>
      </c>
      <c r="D34" s="24">
        <v>1645779</v>
      </c>
      <c r="E34" s="34">
        <f t="shared" si="1"/>
        <v>27519</v>
      </c>
      <c r="F34" s="42">
        <f t="shared" si="0"/>
        <v>14805.222000000002</v>
      </c>
      <c r="I34" s="2"/>
    </row>
    <row r="35" spans="1:9" ht="24">
      <c r="A35" s="23" t="s">
        <v>428</v>
      </c>
      <c r="B35" s="24"/>
      <c r="C35" s="170">
        <v>1728937</v>
      </c>
      <c r="D35" s="171">
        <v>1742460</v>
      </c>
      <c r="E35" s="34">
        <f>D35-C35-E198-E199</f>
        <v>11279</v>
      </c>
      <c r="F35" s="42">
        <f t="shared" si="0"/>
        <v>6068.1020000000008</v>
      </c>
      <c r="I35" s="2"/>
    </row>
    <row r="36" spans="1:9">
      <c r="A36" s="38" t="s">
        <v>37</v>
      </c>
      <c r="B36" s="24"/>
      <c r="C36" s="149">
        <v>2062416</v>
      </c>
      <c r="D36" s="24">
        <v>2077044</v>
      </c>
      <c r="E36" s="34">
        <f t="shared" si="1"/>
        <v>14628</v>
      </c>
      <c r="F36" s="42">
        <f t="shared" si="0"/>
        <v>7869.8640000000005</v>
      </c>
      <c r="I36" s="2"/>
    </row>
    <row r="37" spans="1:9">
      <c r="A37" s="23" t="s">
        <v>423</v>
      </c>
      <c r="B37" s="24"/>
      <c r="C37" s="149">
        <v>627453</v>
      </c>
      <c r="D37" s="24">
        <v>644112</v>
      </c>
      <c r="E37" s="34">
        <f t="shared" si="1"/>
        <v>16659</v>
      </c>
      <c r="F37" s="42">
        <f t="shared" si="0"/>
        <v>8962.5420000000013</v>
      </c>
      <c r="I37" s="2"/>
    </row>
    <row r="38" spans="1:9">
      <c r="A38" s="38" t="s">
        <v>38</v>
      </c>
      <c r="B38" s="24"/>
      <c r="C38" s="149">
        <v>581438</v>
      </c>
      <c r="D38" s="24">
        <v>597288</v>
      </c>
      <c r="E38" s="34">
        <f t="shared" si="1"/>
        <v>15850</v>
      </c>
      <c r="F38" s="42">
        <f t="shared" si="0"/>
        <v>8527.3000000000011</v>
      </c>
      <c r="I38" s="2"/>
    </row>
    <row r="39" spans="1:9">
      <c r="A39" s="38" t="s">
        <v>39</v>
      </c>
      <c r="B39" s="24"/>
      <c r="C39" s="149">
        <v>527366</v>
      </c>
      <c r="D39" s="24">
        <v>539297</v>
      </c>
      <c r="E39" s="34">
        <f t="shared" si="1"/>
        <v>11931</v>
      </c>
      <c r="F39" s="42">
        <f t="shared" si="0"/>
        <v>6418.8780000000006</v>
      </c>
      <c r="I39" s="2"/>
    </row>
    <row r="40" spans="1:9">
      <c r="A40" s="38" t="s">
        <v>40</v>
      </c>
      <c r="B40" s="24"/>
      <c r="C40" s="148">
        <v>1620742</v>
      </c>
      <c r="D40" s="34">
        <v>1650264</v>
      </c>
      <c r="E40" s="34">
        <f t="shared" si="1"/>
        <v>29522</v>
      </c>
      <c r="F40" s="42">
        <f t="shared" si="0"/>
        <v>15882.836000000001</v>
      </c>
      <c r="I40" s="2"/>
    </row>
    <row r="41" spans="1:9">
      <c r="A41" s="38" t="s">
        <v>41</v>
      </c>
      <c r="B41" s="24"/>
      <c r="C41" s="148">
        <v>1153616</v>
      </c>
      <c r="D41" s="34">
        <v>1197576</v>
      </c>
      <c r="E41" s="34">
        <f t="shared" si="1"/>
        <v>43960</v>
      </c>
      <c r="F41" s="42">
        <f t="shared" si="0"/>
        <v>23650.480000000003</v>
      </c>
      <c r="I41" s="2"/>
    </row>
    <row r="42" spans="1:9">
      <c r="A42" s="38" t="s">
        <v>42</v>
      </c>
      <c r="B42" s="24"/>
      <c r="C42" s="149">
        <v>899795</v>
      </c>
      <c r="D42" s="24">
        <v>912180</v>
      </c>
      <c r="E42" s="34">
        <f t="shared" si="1"/>
        <v>12385</v>
      </c>
      <c r="F42" s="42">
        <f t="shared" si="0"/>
        <v>6663.13</v>
      </c>
      <c r="I42" s="2"/>
    </row>
    <row r="43" spans="1:9">
      <c r="A43" s="38" t="s">
        <v>43</v>
      </c>
      <c r="B43" s="24"/>
      <c r="C43" s="149">
        <v>988547</v>
      </c>
      <c r="D43" s="24">
        <v>1001580</v>
      </c>
      <c r="E43" s="34">
        <f t="shared" si="1"/>
        <v>13033</v>
      </c>
      <c r="F43" s="42">
        <f t="shared" si="0"/>
        <v>7011.7540000000008</v>
      </c>
      <c r="I43" s="2"/>
    </row>
    <row r="44" spans="1:9" s="1" customFormat="1" ht="24">
      <c r="A44" s="23" t="s">
        <v>44</v>
      </c>
      <c r="B44" s="24"/>
      <c r="C44" s="148">
        <v>2732534</v>
      </c>
      <c r="D44" s="34">
        <v>2772949</v>
      </c>
      <c r="E44" s="34">
        <f>D44-C44-E120</f>
        <v>39789</v>
      </c>
      <c r="F44" s="42">
        <f t="shared" si="0"/>
        <v>21406.482</v>
      </c>
    </row>
    <row r="45" spans="1:9" s="1" customFormat="1">
      <c r="A45" s="38" t="s">
        <v>45</v>
      </c>
      <c r="B45" s="24"/>
      <c r="C45" s="148">
        <v>2821192</v>
      </c>
      <c r="D45" s="34">
        <v>2872238</v>
      </c>
      <c r="E45" s="34">
        <f>D45-C45</f>
        <v>51046</v>
      </c>
      <c r="F45" s="42">
        <f t="shared" si="0"/>
        <v>27462.748000000003</v>
      </c>
    </row>
    <row r="46" spans="1:9" s="1" customFormat="1">
      <c r="A46" s="38" t="s">
        <v>46</v>
      </c>
      <c r="B46" s="24"/>
      <c r="C46" s="148">
        <v>2217968</v>
      </c>
      <c r="D46" s="34">
        <v>2258829</v>
      </c>
      <c r="E46" s="34">
        <f>D46-C46-E191</f>
        <v>38471</v>
      </c>
      <c r="F46" s="42">
        <f t="shared" si="0"/>
        <v>20697.398000000001</v>
      </c>
    </row>
    <row r="47" spans="1:9" s="1" customFormat="1">
      <c r="A47" s="38" t="s">
        <v>424</v>
      </c>
      <c r="B47" s="24"/>
      <c r="C47" s="148">
        <v>1433710</v>
      </c>
      <c r="D47" s="34">
        <v>1465026</v>
      </c>
      <c r="E47" s="34">
        <f t="shared" si="1"/>
        <v>31316</v>
      </c>
      <c r="F47" s="42">
        <f t="shared" si="0"/>
        <v>16848.008000000002</v>
      </c>
    </row>
    <row r="48" spans="1:9" s="1" customFormat="1">
      <c r="A48" s="38" t="s">
        <v>47</v>
      </c>
      <c r="B48" s="24"/>
      <c r="C48" s="148">
        <v>1429353</v>
      </c>
      <c r="D48" s="34">
        <v>1456626</v>
      </c>
      <c r="E48" s="34">
        <f t="shared" si="1"/>
        <v>27273</v>
      </c>
      <c r="F48" s="42">
        <f t="shared" si="0"/>
        <v>14672.874000000002</v>
      </c>
    </row>
    <row r="49" spans="1:9" s="1" customFormat="1">
      <c r="A49" s="38" t="s">
        <v>425</v>
      </c>
      <c r="B49" s="24"/>
      <c r="C49" s="148">
        <v>2297281</v>
      </c>
      <c r="D49" s="34">
        <v>2336224</v>
      </c>
      <c r="E49" s="34">
        <f>D49-C49</f>
        <v>38943</v>
      </c>
      <c r="F49" s="42">
        <f t="shared" si="0"/>
        <v>20951.334000000003</v>
      </c>
    </row>
    <row r="50" spans="1:9" s="1" customFormat="1">
      <c r="A50" s="38" t="s">
        <v>48</v>
      </c>
      <c r="B50" s="24"/>
      <c r="C50" s="148">
        <v>1426207</v>
      </c>
      <c r="D50" s="34">
        <v>1451383</v>
      </c>
      <c r="E50" s="34">
        <f t="shared" si="1"/>
        <v>25176</v>
      </c>
      <c r="F50" s="42">
        <f t="shared" si="0"/>
        <v>13544.688</v>
      </c>
    </row>
    <row r="51" spans="1:9" s="1" customFormat="1">
      <c r="A51" s="38" t="s">
        <v>49</v>
      </c>
      <c r="B51" s="24"/>
      <c r="C51" s="148">
        <v>1918599</v>
      </c>
      <c r="D51" s="34">
        <v>1954655</v>
      </c>
      <c r="E51" s="34">
        <f t="shared" si="1"/>
        <v>36056</v>
      </c>
      <c r="F51" s="42">
        <f t="shared" si="0"/>
        <v>19398.128000000001</v>
      </c>
    </row>
    <row r="52" spans="1:9" s="1" customFormat="1">
      <c r="A52" s="23" t="s">
        <v>426</v>
      </c>
      <c r="B52" s="24"/>
      <c r="C52" s="150">
        <v>2111520</v>
      </c>
      <c r="D52" s="34">
        <v>2152254</v>
      </c>
      <c r="E52" s="34">
        <f>D52-C52-E224</f>
        <v>39967</v>
      </c>
      <c r="F52" s="42">
        <f t="shared" si="0"/>
        <v>21502.246000000003</v>
      </c>
    </row>
    <row r="53" spans="1:9" s="1" customFormat="1" ht="24">
      <c r="A53" s="23" t="s">
        <v>50</v>
      </c>
      <c r="B53" s="24"/>
      <c r="C53" s="148">
        <v>1593666</v>
      </c>
      <c r="D53" s="34">
        <v>1635026</v>
      </c>
      <c r="E53" s="34">
        <f>D53-C53-E152-E200</f>
        <v>33210</v>
      </c>
      <c r="F53" s="42">
        <f t="shared" si="0"/>
        <v>17866.98</v>
      </c>
    </row>
    <row r="54" spans="1:9" s="1" customFormat="1">
      <c r="A54" s="38" t="s">
        <v>51</v>
      </c>
      <c r="B54" s="24"/>
      <c r="C54" s="148">
        <v>2359382</v>
      </c>
      <c r="D54" s="34">
        <v>2404734</v>
      </c>
      <c r="E54" s="34">
        <f>D54-C54-E218</f>
        <v>44922</v>
      </c>
      <c r="F54" s="42">
        <f t="shared" si="0"/>
        <v>24168.036</v>
      </c>
    </row>
    <row r="55" spans="1:9" s="1" customFormat="1">
      <c r="A55" s="38" t="s">
        <v>52</v>
      </c>
      <c r="B55" s="24"/>
      <c r="C55" s="148">
        <v>958192</v>
      </c>
      <c r="D55" s="34">
        <v>973472</v>
      </c>
      <c r="E55" s="34">
        <f t="shared" si="1"/>
        <v>15280</v>
      </c>
      <c r="F55" s="42">
        <f t="shared" si="0"/>
        <v>8220.6400000000012</v>
      </c>
    </row>
    <row r="56" spans="1:9" s="1" customFormat="1">
      <c r="A56" s="38" t="s">
        <v>53</v>
      </c>
      <c r="B56" s="24"/>
      <c r="C56" s="148">
        <v>1084448</v>
      </c>
      <c r="D56" s="34">
        <v>1107248</v>
      </c>
      <c r="E56" s="34">
        <f t="shared" si="1"/>
        <v>22800</v>
      </c>
      <c r="F56" s="42">
        <f t="shared" si="0"/>
        <v>12266.400000000001</v>
      </c>
    </row>
    <row r="57" spans="1:9" s="1" customFormat="1">
      <c r="A57" s="38" t="s">
        <v>54</v>
      </c>
      <c r="B57" s="24"/>
      <c r="C57" s="148">
        <v>1953024</v>
      </c>
      <c r="D57" s="34">
        <v>2002176</v>
      </c>
      <c r="E57" s="34">
        <f t="shared" si="1"/>
        <v>49152</v>
      </c>
      <c r="F57" s="42">
        <f t="shared" si="0"/>
        <v>26443.776000000002</v>
      </c>
    </row>
    <row r="58" spans="1:9" s="1" customFormat="1">
      <c r="A58" s="38" t="s">
        <v>55</v>
      </c>
      <c r="B58" s="24"/>
      <c r="C58" s="148">
        <v>2152912</v>
      </c>
      <c r="D58" s="34">
        <v>2200640</v>
      </c>
      <c r="E58" s="34">
        <f t="shared" si="1"/>
        <v>47728</v>
      </c>
      <c r="F58" s="42">
        <f t="shared" si="0"/>
        <v>25677.664000000001</v>
      </c>
    </row>
    <row r="59" spans="1:9" s="1" customFormat="1">
      <c r="A59" s="38" t="s">
        <v>56</v>
      </c>
      <c r="B59" s="24"/>
      <c r="C59" s="148">
        <v>2190999</v>
      </c>
      <c r="D59" s="34">
        <v>2241180</v>
      </c>
      <c r="E59" s="34">
        <f>D59-C59</f>
        <v>50181</v>
      </c>
      <c r="F59" s="42">
        <f t="shared" si="0"/>
        <v>26997.378000000001</v>
      </c>
    </row>
    <row r="60" spans="1:9" s="1" customFormat="1">
      <c r="A60" s="38" t="s">
        <v>57</v>
      </c>
      <c r="B60" s="24"/>
      <c r="C60" s="148">
        <v>1565440</v>
      </c>
      <c r="D60" s="34">
        <v>1594860</v>
      </c>
      <c r="E60" s="34">
        <f t="shared" si="1"/>
        <v>29420</v>
      </c>
      <c r="F60" s="42">
        <f t="shared" si="0"/>
        <v>15827.960000000001</v>
      </c>
    </row>
    <row r="61" spans="1:9">
      <c r="A61" s="23" t="s">
        <v>58</v>
      </c>
      <c r="B61" s="24"/>
      <c r="C61" s="148">
        <v>1840432</v>
      </c>
      <c r="D61" s="34">
        <v>1862822</v>
      </c>
      <c r="E61" s="34">
        <f t="shared" si="1"/>
        <v>22390</v>
      </c>
      <c r="F61" s="42">
        <f t="shared" si="0"/>
        <v>12045.820000000002</v>
      </c>
      <c r="I61" s="2"/>
    </row>
    <row r="62" spans="1:9">
      <c r="A62" s="38" t="s">
        <v>59</v>
      </c>
      <c r="B62" s="24"/>
      <c r="C62" s="148">
        <v>1727368</v>
      </c>
      <c r="D62" s="34">
        <v>1769646</v>
      </c>
      <c r="E62" s="34">
        <f t="shared" si="1"/>
        <v>42278</v>
      </c>
      <c r="F62" s="42">
        <f t="shared" si="0"/>
        <v>22745.564000000002</v>
      </c>
      <c r="I62" s="2"/>
    </row>
    <row r="63" spans="1:9">
      <c r="A63" s="38" t="s">
        <v>60</v>
      </c>
      <c r="B63" s="24"/>
      <c r="C63" s="24">
        <v>132000</v>
      </c>
      <c r="D63" s="24">
        <v>151090</v>
      </c>
      <c r="E63" s="34">
        <f t="shared" si="1"/>
        <v>19090</v>
      </c>
      <c r="F63" s="42">
        <f t="shared" si="0"/>
        <v>10270.42</v>
      </c>
      <c r="I63" s="2"/>
    </row>
    <row r="64" spans="1:9">
      <c r="A64" s="38" t="s">
        <v>436</v>
      </c>
      <c r="B64" s="24"/>
      <c r="C64" s="24">
        <v>152784</v>
      </c>
      <c r="D64" s="24">
        <v>155312</v>
      </c>
      <c r="E64" s="34">
        <f t="shared" si="1"/>
        <v>2528</v>
      </c>
      <c r="F64" s="42">
        <f t="shared" si="0"/>
        <v>1360.0640000000001</v>
      </c>
      <c r="I64" s="2"/>
    </row>
    <row r="65" spans="1:9">
      <c r="A65" s="38" t="s">
        <v>437</v>
      </c>
      <c r="B65" s="24"/>
      <c r="C65" s="24">
        <v>60496</v>
      </c>
      <c r="D65" s="24">
        <v>73760</v>
      </c>
      <c r="E65" s="34">
        <f t="shared" si="1"/>
        <v>13264</v>
      </c>
      <c r="F65" s="42">
        <f t="shared" si="0"/>
        <v>7136.0320000000002</v>
      </c>
      <c r="I65" s="2"/>
    </row>
    <row r="66" spans="1:9">
      <c r="A66" s="31" t="s">
        <v>413</v>
      </c>
      <c r="B66" s="24"/>
      <c r="C66" s="25">
        <v>0</v>
      </c>
      <c r="D66" s="25">
        <v>0</v>
      </c>
      <c r="E66" s="34">
        <f t="shared" si="1"/>
        <v>0</v>
      </c>
      <c r="F66" s="42">
        <f t="shared" si="0"/>
        <v>0</v>
      </c>
      <c r="I66" s="2"/>
    </row>
    <row r="67" spans="1:9">
      <c r="A67" s="31" t="s">
        <v>414</v>
      </c>
      <c r="B67" s="24"/>
      <c r="C67" s="25">
        <v>0</v>
      </c>
      <c r="D67" s="25">
        <v>0</v>
      </c>
      <c r="E67" s="34">
        <f t="shared" si="1"/>
        <v>0</v>
      </c>
      <c r="F67" s="42">
        <f t="shared" si="0"/>
        <v>0</v>
      </c>
      <c r="I67" s="2"/>
    </row>
    <row r="68" spans="1:9">
      <c r="A68" s="38" t="s">
        <v>415</v>
      </c>
      <c r="B68" s="24"/>
      <c r="C68" s="25">
        <v>0</v>
      </c>
      <c r="D68" s="25">
        <v>0</v>
      </c>
      <c r="E68" s="34">
        <f t="shared" si="1"/>
        <v>0</v>
      </c>
      <c r="F68" s="42">
        <f t="shared" si="0"/>
        <v>0</v>
      </c>
      <c r="I68" s="2"/>
    </row>
    <row r="69" spans="1:9">
      <c r="A69" s="43" t="s">
        <v>416</v>
      </c>
      <c r="B69" s="43"/>
      <c r="C69" s="25">
        <v>0</v>
      </c>
      <c r="D69" s="25">
        <v>0</v>
      </c>
      <c r="E69" s="34">
        <f t="shared" si="1"/>
        <v>0</v>
      </c>
      <c r="F69" s="42">
        <f t="shared" ref="F69:F75" si="2">E69*0.538</f>
        <v>0</v>
      </c>
      <c r="I69" s="2"/>
    </row>
    <row r="70" spans="1:9">
      <c r="A70" s="32" t="s">
        <v>417</v>
      </c>
      <c r="B70" s="24"/>
      <c r="C70" s="25">
        <v>0</v>
      </c>
      <c r="D70" s="25">
        <v>0</v>
      </c>
      <c r="E70" s="34">
        <f t="shared" ref="E70:E74" si="3">D70-C70</f>
        <v>0</v>
      </c>
      <c r="F70" s="42">
        <f t="shared" si="2"/>
        <v>0</v>
      </c>
      <c r="I70" s="2"/>
    </row>
    <row r="71" spans="1:9">
      <c r="A71" s="33" t="s">
        <v>418</v>
      </c>
      <c r="B71" s="24"/>
      <c r="C71" s="25">
        <v>0</v>
      </c>
      <c r="D71" s="25">
        <v>0</v>
      </c>
      <c r="E71" s="34">
        <f t="shared" si="3"/>
        <v>0</v>
      </c>
      <c r="F71" s="42">
        <f t="shared" si="2"/>
        <v>0</v>
      </c>
      <c r="I71" s="2"/>
    </row>
    <row r="72" spans="1:9">
      <c r="A72" s="33" t="s">
        <v>419</v>
      </c>
      <c r="B72" s="24"/>
      <c r="C72" s="25">
        <v>0</v>
      </c>
      <c r="D72" s="25">
        <v>0</v>
      </c>
      <c r="E72" s="34">
        <f t="shared" si="3"/>
        <v>0</v>
      </c>
      <c r="F72" s="42">
        <f t="shared" si="2"/>
        <v>0</v>
      </c>
      <c r="I72" s="2"/>
    </row>
    <row r="73" spans="1:9">
      <c r="A73" s="33" t="s">
        <v>420</v>
      </c>
      <c r="B73" s="24"/>
      <c r="C73" s="25">
        <v>0</v>
      </c>
      <c r="D73" s="25">
        <v>0</v>
      </c>
      <c r="E73" s="34">
        <f t="shared" si="3"/>
        <v>0</v>
      </c>
      <c r="F73" s="42">
        <f t="shared" si="2"/>
        <v>0</v>
      </c>
      <c r="I73" s="2"/>
    </row>
    <row r="74" spans="1:9">
      <c r="A74" s="33" t="s">
        <v>421</v>
      </c>
      <c r="B74" s="24"/>
      <c r="C74" s="25">
        <v>0</v>
      </c>
      <c r="D74" s="25">
        <v>0</v>
      </c>
      <c r="E74" s="34">
        <f t="shared" si="3"/>
        <v>0</v>
      </c>
      <c r="F74" s="42">
        <f t="shared" si="2"/>
        <v>0</v>
      </c>
      <c r="I74" s="2"/>
    </row>
    <row r="75" spans="1:9">
      <c r="A75" s="33" t="s">
        <v>422</v>
      </c>
      <c r="B75" s="24"/>
      <c r="C75" s="25"/>
      <c r="D75" s="25"/>
      <c r="E75" s="34">
        <v>0</v>
      </c>
      <c r="F75" s="42">
        <f t="shared" si="2"/>
        <v>0</v>
      </c>
      <c r="I75" s="2"/>
    </row>
    <row r="76" spans="1:9">
      <c r="A76" s="26" t="s">
        <v>3</v>
      </c>
      <c r="B76" s="24"/>
      <c r="C76" s="24"/>
      <c r="D76" s="24"/>
      <c r="E76" s="40">
        <f>SUM(E5:E65)-E66-E67-E68-E69-E70-E71-E72-E73-E74-E75</f>
        <v>1541310</v>
      </c>
      <c r="F76" s="47">
        <f>SUM(F5:F65)-F66-F67-F68-F69-F70-F71-F72-F73-F74-F75</f>
        <v>829224.78</v>
      </c>
      <c r="I76" s="2"/>
    </row>
    <row r="77" spans="1:9">
      <c r="A77" s="48" t="s">
        <v>4</v>
      </c>
      <c r="B77" s="24"/>
      <c r="C77" s="24"/>
      <c r="D77" s="24"/>
      <c r="E77" s="40">
        <f>SUM(E76*1.07)</f>
        <v>1649201.7000000002</v>
      </c>
      <c r="F77" s="47">
        <f>SUM(F76*1.07)</f>
        <v>887270.51460000011</v>
      </c>
      <c r="I77" s="2"/>
    </row>
    <row r="78" spans="1:9">
      <c r="A78" s="172" t="s">
        <v>61</v>
      </c>
      <c r="B78" s="172"/>
      <c r="C78" s="172"/>
      <c r="D78" s="172"/>
      <c r="E78" s="172"/>
      <c r="F78" s="172"/>
      <c r="I78" s="2"/>
    </row>
    <row r="79" spans="1:9">
      <c r="A79" s="49"/>
      <c r="B79" s="49"/>
      <c r="C79" s="169"/>
      <c r="D79" s="49"/>
      <c r="E79" s="49"/>
      <c r="F79" s="49"/>
      <c r="I79" s="2"/>
    </row>
    <row r="80" spans="1:9">
      <c r="A80" s="18"/>
      <c r="B80" s="35"/>
      <c r="C80" s="35"/>
      <c r="D80" s="35"/>
      <c r="E80" s="35"/>
      <c r="F80" s="35"/>
      <c r="I80" s="2"/>
    </row>
    <row r="81" spans="1:11">
      <c r="A81" s="50" t="s">
        <v>62</v>
      </c>
      <c r="I81" s="2"/>
    </row>
    <row r="82" spans="1:11" ht="24">
      <c r="A82" s="19" t="s">
        <v>6</v>
      </c>
      <c r="B82" s="20" t="s">
        <v>0</v>
      </c>
      <c r="C82" s="17">
        <v>43449</v>
      </c>
      <c r="D82" s="17">
        <v>43480</v>
      </c>
      <c r="E82" s="20" t="s">
        <v>1</v>
      </c>
      <c r="F82" s="22" t="s">
        <v>443</v>
      </c>
      <c r="I82" s="2"/>
    </row>
    <row r="83" spans="1:11">
      <c r="A83" s="38" t="s">
        <v>63</v>
      </c>
      <c r="B83" s="24"/>
      <c r="C83" s="148">
        <v>15020</v>
      </c>
      <c r="D83" s="34">
        <v>15024</v>
      </c>
      <c r="E83" s="51">
        <f>D83-C83</f>
        <v>4</v>
      </c>
      <c r="F83" s="42">
        <f t="shared" ref="F83:F111" si="4">SUM(E83*0.538)</f>
        <v>2.1520000000000001</v>
      </c>
      <c r="I83" s="2"/>
    </row>
    <row r="84" spans="1:11">
      <c r="A84" s="38" t="s">
        <v>64</v>
      </c>
      <c r="B84" s="24"/>
      <c r="C84" s="148">
        <v>1001348</v>
      </c>
      <c r="D84" s="34">
        <v>1014672</v>
      </c>
      <c r="E84" s="51">
        <f t="shared" ref="E84:E111" si="5">D84-C84</f>
        <v>13324</v>
      </c>
      <c r="F84" s="42">
        <f t="shared" si="4"/>
        <v>7168.3120000000008</v>
      </c>
      <c r="I84" s="2"/>
    </row>
    <row r="85" spans="1:11">
      <c r="A85" s="38" t="s">
        <v>65</v>
      </c>
      <c r="B85" s="24"/>
      <c r="C85" s="148">
        <v>114904</v>
      </c>
      <c r="D85" s="34">
        <v>115660</v>
      </c>
      <c r="E85" s="51">
        <f t="shared" si="5"/>
        <v>756</v>
      </c>
      <c r="F85" s="42">
        <f t="shared" si="4"/>
        <v>406.72800000000001</v>
      </c>
      <c r="I85" s="2"/>
    </row>
    <row r="86" spans="1:11">
      <c r="A86" s="38" t="s">
        <v>66</v>
      </c>
      <c r="B86" s="24"/>
      <c r="C86" s="148">
        <v>136</v>
      </c>
      <c r="D86" s="34">
        <v>140</v>
      </c>
      <c r="E86" s="51">
        <f t="shared" si="5"/>
        <v>4</v>
      </c>
      <c r="F86" s="42">
        <f t="shared" si="4"/>
        <v>2.1520000000000001</v>
      </c>
      <c r="I86" s="2"/>
    </row>
    <row r="87" spans="1:11">
      <c r="A87" s="38" t="s">
        <v>67</v>
      </c>
      <c r="B87" s="24"/>
      <c r="C87" s="148">
        <v>46909</v>
      </c>
      <c r="D87" s="34">
        <v>46909</v>
      </c>
      <c r="E87" s="51">
        <f t="shared" si="5"/>
        <v>0</v>
      </c>
      <c r="F87" s="42">
        <f t="shared" si="4"/>
        <v>0</v>
      </c>
      <c r="H87" s="4"/>
      <c r="I87" s="6"/>
      <c r="K87" s="7"/>
    </row>
    <row r="88" spans="1:11">
      <c r="A88" s="38" t="s">
        <v>68</v>
      </c>
      <c r="B88" s="24"/>
      <c r="C88" s="148">
        <v>62791</v>
      </c>
      <c r="D88" s="34">
        <v>62836</v>
      </c>
      <c r="E88" s="51">
        <f t="shared" si="5"/>
        <v>45</v>
      </c>
      <c r="F88" s="42">
        <f t="shared" si="4"/>
        <v>24.21</v>
      </c>
      <c r="I88" s="2"/>
    </row>
    <row r="89" spans="1:11">
      <c r="A89" s="38" t="s">
        <v>69</v>
      </c>
      <c r="B89" s="24"/>
      <c r="C89" s="148">
        <v>11041</v>
      </c>
      <c r="D89" s="34">
        <v>11141</v>
      </c>
      <c r="E89" s="51">
        <f t="shared" si="5"/>
        <v>100</v>
      </c>
      <c r="F89" s="42">
        <f t="shared" si="4"/>
        <v>53.800000000000004</v>
      </c>
      <c r="I89" s="2"/>
    </row>
    <row r="90" spans="1:11">
      <c r="A90" s="38" t="s">
        <v>70</v>
      </c>
      <c r="B90" s="24"/>
      <c r="C90" s="148">
        <v>20810</v>
      </c>
      <c r="D90" s="34">
        <v>21177</v>
      </c>
      <c r="E90" s="51">
        <f t="shared" si="5"/>
        <v>367</v>
      </c>
      <c r="F90" s="42">
        <f t="shared" si="4"/>
        <v>197.44600000000003</v>
      </c>
      <c r="I90" s="2"/>
    </row>
    <row r="91" spans="1:11">
      <c r="A91" s="38" t="s">
        <v>71</v>
      </c>
      <c r="B91" s="24"/>
      <c r="C91" s="148">
        <v>1</v>
      </c>
      <c r="D91" s="34">
        <v>1</v>
      </c>
      <c r="E91" s="51">
        <f t="shared" si="5"/>
        <v>0</v>
      </c>
      <c r="F91" s="42">
        <f t="shared" si="4"/>
        <v>0</v>
      </c>
      <c r="I91" s="2"/>
    </row>
    <row r="92" spans="1:11">
      <c r="A92" s="38" t="s">
        <v>72</v>
      </c>
      <c r="B92" s="24"/>
      <c r="C92" s="148">
        <v>154159</v>
      </c>
      <c r="D92" s="34">
        <v>154159</v>
      </c>
      <c r="E92" s="51">
        <f t="shared" si="5"/>
        <v>0</v>
      </c>
      <c r="F92" s="42">
        <f t="shared" si="4"/>
        <v>0</v>
      </c>
      <c r="I92" s="2"/>
    </row>
    <row r="93" spans="1:11">
      <c r="A93" s="38" t="s">
        <v>73</v>
      </c>
      <c r="B93" s="24"/>
      <c r="C93" s="148">
        <v>448553</v>
      </c>
      <c r="D93" s="34">
        <v>452950</v>
      </c>
      <c r="E93" s="51">
        <f t="shared" si="5"/>
        <v>4397</v>
      </c>
      <c r="F93" s="42">
        <f t="shared" si="4"/>
        <v>2365.5860000000002</v>
      </c>
      <c r="I93" s="2"/>
    </row>
    <row r="94" spans="1:11">
      <c r="A94" s="38" t="s">
        <v>74</v>
      </c>
      <c r="B94" s="24"/>
      <c r="C94" s="148">
        <v>462</v>
      </c>
      <c r="D94" s="34">
        <v>462</v>
      </c>
      <c r="E94" s="51">
        <f t="shared" si="5"/>
        <v>0</v>
      </c>
      <c r="F94" s="42">
        <f t="shared" si="4"/>
        <v>0</v>
      </c>
      <c r="I94" s="2"/>
    </row>
    <row r="95" spans="1:11">
      <c r="A95" s="38" t="s">
        <v>75</v>
      </c>
      <c r="B95" s="24"/>
      <c r="C95" s="148">
        <v>0</v>
      </c>
      <c r="D95" s="34">
        <v>0</v>
      </c>
      <c r="E95" s="51">
        <f t="shared" si="5"/>
        <v>0</v>
      </c>
      <c r="F95" s="42">
        <f t="shared" si="4"/>
        <v>0</v>
      </c>
      <c r="I95" s="2"/>
    </row>
    <row r="96" spans="1:11">
      <c r="A96" s="38" t="s">
        <v>76</v>
      </c>
      <c r="B96" s="24"/>
      <c r="C96" s="148">
        <v>0</v>
      </c>
      <c r="D96" s="34">
        <v>0</v>
      </c>
      <c r="E96" s="51">
        <f t="shared" si="5"/>
        <v>0</v>
      </c>
      <c r="F96" s="42">
        <f t="shared" si="4"/>
        <v>0</v>
      </c>
      <c r="I96" s="2"/>
    </row>
    <row r="97" spans="1:9">
      <c r="A97" s="38" t="s">
        <v>77</v>
      </c>
      <c r="B97" s="24"/>
      <c r="C97" s="148">
        <v>4812</v>
      </c>
      <c r="D97" s="34">
        <v>4812</v>
      </c>
      <c r="E97" s="51">
        <f t="shared" si="5"/>
        <v>0</v>
      </c>
      <c r="F97" s="42">
        <f t="shared" si="4"/>
        <v>0</v>
      </c>
      <c r="I97" s="2"/>
    </row>
    <row r="98" spans="1:9">
      <c r="A98" s="38" t="s">
        <v>78</v>
      </c>
      <c r="B98" s="24"/>
      <c r="C98" s="148">
        <v>17146</v>
      </c>
      <c r="D98" s="34">
        <v>17147</v>
      </c>
      <c r="E98" s="51">
        <f t="shared" si="5"/>
        <v>1</v>
      </c>
      <c r="F98" s="42">
        <f t="shared" si="4"/>
        <v>0.53800000000000003</v>
      </c>
      <c r="I98" s="2"/>
    </row>
    <row r="99" spans="1:9">
      <c r="A99" s="38" t="s">
        <v>79</v>
      </c>
      <c r="B99" s="24"/>
      <c r="C99" s="148">
        <v>19226</v>
      </c>
      <c r="D99" s="34">
        <v>19592</v>
      </c>
      <c r="E99" s="51">
        <f t="shared" si="5"/>
        <v>366</v>
      </c>
      <c r="F99" s="42">
        <f t="shared" si="4"/>
        <v>196.90800000000002</v>
      </c>
      <c r="I99" s="2"/>
    </row>
    <row r="100" spans="1:9">
      <c r="A100" s="38" t="s">
        <v>80</v>
      </c>
      <c r="B100" s="24"/>
      <c r="C100" s="148">
        <v>67370</v>
      </c>
      <c r="D100" s="34">
        <v>67373</v>
      </c>
      <c r="E100" s="51">
        <f t="shared" si="5"/>
        <v>3</v>
      </c>
      <c r="F100" s="42">
        <f t="shared" si="4"/>
        <v>1.6140000000000001</v>
      </c>
      <c r="I100" s="2"/>
    </row>
    <row r="101" spans="1:9">
      <c r="A101" s="38" t="s">
        <v>81</v>
      </c>
      <c r="B101" s="24"/>
      <c r="C101" s="148">
        <v>36652</v>
      </c>
      <c r="D101" s="34">
        <v>38139</v>
      </c>
      <c r="E101" s="51">
        <f t="shared" si="5"/>
        <v>1487</v>
      </c>
      <c r="F101" s="42">
        <f t="shared" si="4"/>
        <v>800.00600000000009</v>
      </c>
      <c r="I101" s="2"/>
    </row>
    <row r="102" spans="1:9">
      <c r="A102" s="38" t="s">
        <v>82</v>
      </c>
      <c r="B102" s="24"/>
      <c r="C102" s="148">
        <v>294668</v>
      </c>
      <c r="D102" s="34">
        <v>294668</v>
      </c>
      <c r="E102" s="51">
        <f t="shared" si="5"/>
        <v>0</v>
      </c>
      <c r="F102" s="42">
        <f t="shared" si="4"/>
        <v>0</v>
      </c>
      <c r="I102" s="2"/>
    </row>
    <row r="103" spans="1:9">
      <c r="A103" s="38" t="s">
        <v>83</v>
      </c>
      <c r="B103" s="24"/>
      <c r="C103" s="148">
        <v>19279</v>
      </c>
      <c r="D103" s="34">
        <v>20401</v>
      </c>
      <c r="E103" s="51">
        <f t="shared" si="5"/>
        <v>1122</v>
      </c>
      <c r="F103" s="42">
        <f t="shared" si="4"/>
        <v>603.63600000000008</v>
      </c>
      <c r="I103" s="2"/>
    </row>
    <row r="104" spans="1:9">
      <c r="A104" s="38" t="s">
        <v>84</v>
      </c>
      <c r="B104" s="24"/>
      <c r="C104" s="148">
        <v>221788</v>
      </c>
      <c r="D104" s="34">
        <v>225672</v>
      </c>
      <c r="E104" s="51">
        <f t="shared" si="5"/>
        <v>3884</v>
      </c>
      <c r="F104" s="42">
        <f t="shared" si="4"/>
        <v>2089.5920000000001</v>
      </c>
      <c r="I104" s="2"/>
    </row>
    <row r="105" spans="1:9">
      <c r="A105" s="38" t="s">
        <v>85</v>
      </c>
      <c r="B105" s="24"/>
      <c r="C105" s="148">
        <v>400</v>
      </c>
      <c r="D105" s="34">
        <v>400</v>
      </c>
      <c r="E105" s="51">
        <f t="shared" si="5"/>
        <v>0</v>
      </c>
      <c r="F105" s="42">
        <f t="shared" si="4"/>
        <v>0</v>
      </c>
      <c r="I105" s="2"/>
    </row>
    <row r="106" spans="1:9">
      <c r="A106" s="38" t="s">
        <v>86</v>
      </c>
      <c r="B106" s="24"/>
      <c r="C106" s="148">
        <v>15191</v>
      </c>
      <c r="D106" s="34">
        <v>15192</v>
      </c>
      <c r="E106" s="51">
        <f t="shared" si="5"/>
        <v>1</v>
      </c>
      <c r="F106" s="42">
        <f t="shared" si="4"/>
        <v>0.53800000000000003</v>
      </c>
    </row>
    <row r="107" spans="1:9">
      <c r="A107" s="38" t="s">
        <v>87</v>
      </c>
      <c r="B107" s="24"/>
      <c r="C107" s="148">
        <v>22967</v>
      </c>
      <c r="D107" s="34">
        <v>23309</v>
      </c>
      <c r="E107" s="51">
        <f t="shared" si="5"/>
        <v>342</v>
      </c>
      <c r="F107" s="42">
        <f t="shared" si="4"/>
        <v>183.99600000000001</v>
      </c>
    </row>
    <row r="108" spans="1:9">
      <c r="A108" s="38" t="s">
        <v>88</v>
      </c>
      <c r="B108" s="24"/>
      <c r="C108" s="148">
        <v>12924</v>
      </c>
      <c r="D108" s="34">
        <v>12927</v>
      </c>
      <c r="E108" s="51">
        <f t="shared" si="5"/>
        <v>3</v>
      </c>
      <c r="F108" s="42">
        <f t="shared" si="4"/>
        <v>1.6140000000000001</v>
      </c>
    </row>
    <row r="109" spans="1:9">
      <c r="A109" s="38" t="s">
        <v>89</v>
      </c>
      <c r="B109" s="24"/>
      <c r="C109" s="148">
        <v>18258</v>
      </c>
      <c r="D109" s="34">
        <v>18755</v>
      </c>
      <c r="E109" s="51">
        <f t="shared" si="5"/>
        <v>497</v>
      </c>
      <c r="F109" s="42">
        <f t="shared" si="4"/>
        <v>267.38600000000002</v>
      </c>
    </row>
    <row r="110" spans="1:9">
      <c r="A110" s="38" t="s">
        <v>90</v>
      </c>
      <c r="B110" s="24"/>
      <c r="C110" s="148">
        <v>623</v>
      </c>
      <c r="D110" s="34">
        <v>633</v>
      </c>
      <c r="E110" s="51">
        <f t="shared" si="5"/>
        <v>10</v>
      </c>
      <c r="F110" s="42">
        <f t="shared" si="4"/>
        <v>5.3800000000000008</v>
      </c>
    </row>
    <row r="111" spans="1:9">
      <c r="A111" s="38" t="s">
        <v>91</v>
      </c>
      <c r="B111" s="24"/>
      <c r="C111" s="151">
        <v>526</v>
      </c>
      <c r="D111" s="52">
        <v>545</v>
      </c>
      <c r="E111" s="51">
        <f t="shared" si="5"/>
        <v>19</v>
      </c>
      <c r="F111" s="42">
        <f t="shared" si="4"/>
        <v>10.222000000000001</v>
      </c>
    </row>
    <row r="112" spans="1:9">
      <c r="A112" s="26" t="s">
        <v>3</v>
      </c>
      <c r="B112" s="24"/>
      <c r="C112" s="24"/>
      <c r="D112" s="24"/>
      <c r="E112" s="53">
        <f>SUM(E83:E111)</f>
        <v>26732</v>
      </c>
      <c r="F112" s="54">
        <f>SUM(F83:F111)</f>
        <v>14381.816000000001</v>
      </c>
    </row>
    <row r="113" spans="1:11">
      <c r="A113" s="48" t="s">
        <v>4</v>
      </c>
      <c r="B113" s="24"/>
      <c r="C113" s="24"/>
      <c r="D113" s="24"/>
      <c r="E113" s="55">
        <f>SUM(E112*1.07)</f>
        <v>28603.24</v>
      </c>
      <c r="F113" s="56">
        <f>SUM(F112*1.07)</f>
        <v>15388.543120000002</v>
      </c>
    </row>
    <row r="116" spans="1:11">
      <c r="A116" s="50" t="s">
        <v>92</v>
      </c>
    </row>
    <row r="117" spans="1:11" ht="24">
      <c r="A117" s="19" t="s">
        <v>6</v>
      </c>
      <c r="B117" s="20" t="s">
        <v>0</v>
      </c>
      <c r="C117" s="152">
        <v>43449</v>
      </c>
      <c r="D117" s="21">
        <v>43480</v>
      </c>
      <c r="E117" s="20" t="s">
        <v>1</v>
      </c>
      <c r="F117" s="22" t="s">
        <v>443</v>
      </c>
    </row>
    <row r="118" spans="1:11">
      <c r="A118" s="38" t="s">
        <v>93</v>
      </c>
      <c r="B118" s="24">
        <v>1</v>
      </c>
      <c r="C118" s="149">
        <v>19769</v>
      </c>
      <c r="D118" s="24">
        <v>20098</v>
      </c>
      <c r="E118" s="24">
        <f>D118-C118</f>
        <v>329</v>
      </c>
      <c r="F118" s="42">
        <f>SUM(E118*0.538)</f>
        <v>177.00200000000001</v>
      </c>
    </row>
    <row r="119" spans="1:11">
      <c r="A119" s="38" t="s">
        <v>94</v>
      </c>
      <c r="B119" s="24">
        <v>1</v>
      </c>
      <c r="C119" s="149">
        <v>40032</v>
      </c>
      <c r="D119" s="24">
        <v>40329</v>
      </c>
      <c r="E119" s="24">
        <f>D119-C119</f>
        <v>297</v>
      </c>
      <c r="F119" s="42">
        <f>SUM(E119*0.538)</f>
        <v>159.786</v>
      </c>
    </row>
    <row r="120" spans="1:11">
      <c r="A120" s="26" t="s">
        <v>3</v>
      </c>
      <c r="B120" s="24"/>
      <c r="C120" s="149"/>
      <c r="D120" s="149"/>
      <c r="E120" s="20">
        <f>SUM(E118:E119)</f>
        <v>626</v>
      </c>
      <c r="F120" s="54">
        <f>SUM(F118:F119)</f>
        <v>336.78800000000001</v>
      </c>
      <c r="I120" s="2"/>
    </row>
    <row r="121" spans="1:11">
      <c r="A121" s="48" t="s">
        <v>4</v>
      </c>
      <c r="B121" s="24"/>
      <c r="C121" s="149"/>
      <c r="D121" s="149"/>
      <c r="E121" s="55">
        <f>SUM(E120*1.07)</f>
        <v>669.82</v>
      </c>
      <c r="F121" s="56">
        <f>SUM(F120*1.07)</f>
        <v>360.36316000000005</v>
      </c>
      <c r="I121" s="2"/>
    </row>
    <row r="122" spans="1:11">
      <c r="C122" s="35"/>
      <c r="D122" s="35"/>
      <c r="I122" s="2"/>
    </row>
    <row r="123" spans="1:11">
      <c r="C123" s="35"/>
      <c r="D123" s="35"/>
      <c r="I123" s="2"/>
    </row>
    <row r="124" spans="1:11">
      <c r="A124" s="27"/>
      <c r="B124" s="35"/>
      <c r="C124" s="153"/>
      <c r="D124" s="153"/>
      <c r="E124" s="18"/>
      <c r="F124" s="57"/>
      <c r="I124" s="2"/>
    </row>
    <row r="125" spans="1:11">
      <c r="A125" s="50" t="s">
        <v>95</v>
      </c>
      <c r="C125" s="35"/>
      <c r="D125" s="35"/>
      <c r="I125" s="8"/>
      <c r="J125" s="8"/>
      <c r="K125" s="8"/>
    </row>
    <row r="126" spans="1:11" ht="24">
      <c r="A126" s="19" t="s">
        <v>6</v>
      </c>
      <c r="B126" s="20" t="s">
        <v>0</v>
      </c>
      <c r="C126" s="152">
        <v>43449</v>
      </c>
      <c r="D126" s="21">
        <v>43480</v>
      </c>
      <c r="E126" s="20" t="s">
        <v>1</v>
      </c>
      <c r="F126" s="22" t="s">
        <v>443</v>
      </c>
      <c r="J126" s="8"/>
    </row>
    <row r="127" spans="1:11">
      <c r="A127" s="28" t="s">
        <v>96</v>
      </c>
      <c r="B127" s="24"/>
      <c r="C127" s="154">
        <v>752031</v>
      </c>
      <c r="D127" s="25">
        <v>768251</v>
      </c>
      <c r="E127" s="34">
        <f>D127-C127</f>
        <v>16220</v>
      </c>
      <c r="F127" s="42">
        <f>E127*0.538</f>
        <v>8726.36</v>
      </c>
    </row>
    <row r="128" spans="1:11" ht="24" customHeight="1">
      <c r="A128" s="28" t="s">
        <v>97</v>
      </c>
      <c r="B128" s="24"/>
      <c r="C128" s="154">
        <v>1316708</v>
      </c>
      <c r="D128" s="25">
        <v>1354783</v>
      </c>
      <c r="E128" s="34">
        <f t="shared" ref="E128:E154" si="6">D128-C128</f>
        <v>38075</v>
      </c>
      <c r="F128" s="42">
        <f t="shared" ref="F128:F154" si="7">E128*0.538</f>
        <v>20484.350000000002</v>
      </c>
    </row>
    <row r="129" spans="1:11">
      <c r="A129" s="28" t="s">
        <v>98</v>
      </c>
      <c r="B129" s="24"/>
      <c r="C129" s="154">
        <v>660777</v>
      </c>
      <c r="D129" s="25">
        <v>670207</v>
      </c>
      <c r="E129" s="34">
        <f t="shared" si="6"/>
        <v>9430</v>
      </c>
      <c r="F129" s="42">
        <f t="shared" si="7"/>
        <v>5073.34</v>
      </c>
    </row>
    <row r="130" spans="1:11">
      <c r="A130" s="28" t="s">
        <v>99</v>
      </c>
      <c r="B130" s="24"/>
      <c r="C130" s="154">
        <v>1505286</v>
      </c>
      <c r="D130" s="25">
        <v>1539651</v>
      </c>
      <c r="E130" s="34">
        <f>D130-C130-E244</f>
        <v>30755</v>
      </c>
      <c r="F130" s="42">
        <f t="shared" si="7"/>
        <v>16546.190000000002</v>
      </c>
    </row>
    <row r="131" spans="1:11" s="8" customFormat="1">
      <c r="A131" s="28" t="s">
        <v>100</v>
      </c>
      <c r="B131" s="24"/>
      <c r="C131" s="154">
        <v>727362</v>
      </c>
      <c r="D131" s="25">
        <v>734991</v>
      </c>
      <c r="E131" s="34">
        <f t="shared" si="6"/>
        <v>7629</v>
      </c>
      <c r="F131" s="42">
        <f t="shared" si="7"/>
        <v>4104.402</v>
      </c>
      <c r="G131" s="1"/>
      <c r="H131" s="1"/>
      <c r="J131" s="2"/>
      <c r="K131" s="2"/>
    </row>
    <row r="132" spans="1:11" s="8" customFormat="1">
      <c r="A132" s="28" t="s">
        <v>101</v>
      </c>
      <c r="B132" s="24"/>
      <c r="C132" s="154">
        <v>313202</v>
      </c>
      <c r="D132" s="25">
        <v>317663</v>
      </c>
      <c r="E132" s="34">
        <f>D132-C132-E244</f>
        <v>851</v>
      </c>
      <c r="F132" s="42">
        <f t="shared" si="7"/>
        <v>457.83800000000002</v>
      </c>
      <c r="G132" s="1"/>
      <c r="H132" s="1"/>
      <c r="J132" s="2"/>
      <c r="K132" s="2"/>
    </row>
    <row r="133" spans="1:11">
      <c r="A133" s="28" t="s">
        <v>102</v>
      </c>
      <c r="B133" s="24"/>
      <c r="C133" s="154">
        <v>3803</v>
      </c>
      <c r="D133" s="25">
        <v>3826</v>
      </c>
      <c r="E133" s="34">
        <f t="shared" si="6"/>
        <v>23</v>
      </c>
      <c r="F133" s="42">
        <f t="shared" si="7"/>
        <v>12.374000000000001</v>
      </c>
    </row>
    <row r="134" spans="1:11">
      <c r="A134" s="28" t="s">
        <v>103</v>
      </c>
      <c r="B134" s="24"/>
      <c r="C134" s="154">
        <v>254968</v>
      </c>
      <c r="D134" s="25">
        <v>255071</v>
      </c>
      <c r="E134" s="34">
        <f t="shared" si="6"/>
        <v>103</v>
      </c>
      <c r="F134" s="42">
        <f t="shared" si="7"/>
        <v>55.414000000000001</v>
      </c>
    </row>
    <row r="135" spans="1:11">
      <c r="A135" s="28" t="s">
        <v>104</v>
      </c>
      <c r="B135" s="24"/>
      <c r="C135" s="154">
        <v>400</v>
      </c>
      <c r="D135" s="25">
        <v>400</v>
      </c>
      <c r="E135" s="34">
        <f t="shared" si="6"/>
        <v>0</v>
      </c>
      <c r="F135" s="42">
        <f t="shared" si="7"/>
        <v>0</v>
      </c>
    </row>
    <row r="136" spans="1:11">
      <c r="A136" s="28" t="s">
        <v>105</v>
      </c>
      <c r="B136" s="24"/>
      <c r="C136" s="154">
        <v>220</v>
      </c>
      <c r="D136" s="25">
        <v>220</v>
      </c>
      <c r="E136" s="34">
        <f t="shared" si="6"/>
        <v>0</v>
      </c>
      <c r="F136" s="42">
        <f t="shared" si="7"/>
        <v>0</v>
      </c>
    </row>
    <row r="137" spans="1:11">
      <c r="A137" s="38" t="s">
        <v>106</v>
      </c>
      <c r="B137" s="24"/>
      <c r="C137" s="149">
        <v>8380</v>
      </c>
      <c r="D137" s="24">
        <v>8760</v>
      </c>
      <c r="E137" s="34">
        <f t="shared" si="6"/>
        <v>380</v>
      </c>
      <c r="F137" s="42">
        <f t="shared" si="7"/>
        <v>204.44000000000003</v>
      </c>
    </row>
    <row r="138" spans="1:11">
      <c r="A138" s="38" t="s">
        <v>107</v>
      </c>
      <c r="B138" s="24"/>
      <c r="C138" s="149">
        <v>56539</v>
      </c>
      <c r="D138" s="24">
        <v>56539</v>
      </c>
      <c r="E138" s="34">
        <f t="shared" si="6"/>
        <v>0</v>
      </c>
      <c r="F138" s="42">
        <f t="shared" si="7"/>
        <v>0</v>
      </c>
    </row>
    <row r="139" spans="1:11">
      <c r="A139" s="38" t="s">
        <v>108</v>
      </c>
      <c r="B139" s="24"/>
      <c r="C139" s="154">
        <v>40757</v>
      </c>
      <c r="D139" s="25">
        <v>40757</v>
      </c>
      <c r="E139" s="34">
        <f t="shared" si="6"/>
        <v>0</v>
      </c>
      <c r="F139" s="42">
        <f t="shared" si="7"/>
        <v>0</v>
      </c>
    </row>
    <row r="140" spans="1:11">
      <c r="A140" s="38" t="s">
        <v>109</v>
      </c>
      <c r="B140" s="24"/>
      <c r="C140" s="154">
        <v>62454</v>
      </c>
      <c r="D140" s="25">
        <v>62454</v>
      </c>
      <c r="E140" s="34">
        <f t="shared" si="6"/>
        <v>0</v>
      </c>
      <c r="F140" s="42">
        <f t="shared" si="7"/>
        <v>0</v>
      </c>
    </row>
    <row r="141" spans="1:11">
      <c r="A141" s="38" t="s">
        <v>110</v>
      </c>
      <c r="B141" s="24"/>
      <c r="C141" s="154">
        <v>44717</v>
      </c>
      <c r="D141" s="25">
        <v>44717</v>
      </c>
      <c r="E141" s="34">
        <f t="shared" si="6"/>
        <v>0</v>
      </c>
      <c r="F141" s="42">
        <f t="shared" si="7"/>
        <v>0</v>
      </c>
    </row>
    <row r="142" spans="1:11">
      <c r="A142" s="38" t="s">
        <v>111</v>
      </c>
      <c r="B142" s="24"/>
      <c r="C142" s="154">
        <v>202038</v>
      </c>
      <c r="D142" s="25">
        <v>202279</v>
      </c>
      <c r="E142" s="34">
        <f t="shared" si="6"/>
        <v>241</v>
      </c>
      <c r="F142" s="42">
        <f t="shared" si="7"/>
        <v>129.65800000000002</v>
      </c>
    </row>
    <row r="143" spans="1:11">
      <c r="A143" s="38" t="s">
        <v>112</v>
      </c>
      <c r="B143" s="24"/>
      <c r="C143" s="154">
        <v>114784</v>
      </c>
      <c r="D143" s="25">
        <v>114785</v>
      </c>
      <c r="E143" s="34">
        <f t="shared" si="6"/>
        <v>1</v>
      </c>
      <c r="F143" s="42">
        <f t="shared" si="7"/>
        <v>0.53800000000000003</v>
      </c>
    </row>
    <row r="144" spans="1:11">
      <c r="A144" s="38" t="s">
        <v>113</v>
      </c>
      <c r="B144" s="24"/>
      <c r="C144" s="154">
        <v>98498</v>
      </c>
      <c r="D144" s="25">
        <v>98754</v>
      </c>
      <c r="E144" s="34">
        <f t="shared" si="6"/>
        <v>256</v>
      </c>
      <c r="F144" s="42">
        <f t="shared" si="7"/>
        <v>137.72800000000001</v>
      </c>
    </row>
    <row r="145" spans="1:9">
      <c r="A145" s="38" t="s">
        <v>114</v>
      </c>
      <c r="B145" s="24"/>
      <c r="C145" s="154">
        <v>55921</v>
      </c>
      <c r="D145" s="25">
        <v>56126</v>
      </c>
      <c r="E145" s="34">
        <f t="shared" si="6"/>
        <v>205</v>
      </c>
      <c r="F145" s="42">
        <f t="shared" si="7"/>
        <v>110.29</v>
      </c>
    </row>
    <row r="146" spans="1:9">
      <c r="A146" s="38" t="s">
        <v>115</v>
      </c>
      <c r="B146" s="24"/>
      <c r="C146" s="154">
        <v>1517</v>
      </c>
      <c r="D146" s="25">
        <v>1517</v>
      </c>
      <c r="E146" s="34">
        <f t="shared" si="6"/>
        <v>0</v>
      </c>
      <c r="F146" s="42">
        <f t="shared" si="7"/>
        <v>0</v>
      </c>
    </row>
    <row r="147" spans="1:9">
      <c r="A147" s="38" t="s">
        <v>116</v>
      </c>
      <c r="B147" s="24"/>
      <c r="C147" s="154">
        <v>11938</v>
      </c>
      <c r="D147" s="25">
        <v>12126</v>
      </c>
      <c r="E147" s="34">
        <f t="shared" si="6"/>
        <v>188</v>
      </c>
      <c r="F147" s="42">
        <f t="shared" si="7"/>
        <v>101.14400000000001</v>
      </c>
    </row>
    <row r="148" spans="1:9">
      <c r="A148" s="38" t="s">
        <v>117</v>
      </c>
      <c r="B148" s="24"/>
      <c r="C148" s="154">
        <v>127441</v>
      </c>
      <c r="D148" s="25">
        <v>127868</v>
      </c>
      <c r="E148" s="34">
        <f t="shared" si="6"/>
        <v>427</v>
      </c>
      <c r="F148" s="42">
        <f t="shared" si="7"/>
        <v>229.72600000000003</v>
      </c>
    </row>
    <row r="149" spans="1:9">
      <c r="A149" s="38" t="s">
        <v>118</v>
      </c>
      <c r="B149" s="24"/>
      <c r="C149" s="154">
        <v>88505</v>
      </c>
      <c r="D149" s="25">
        <v>88636</v>
      </c>
      <c r="E149" s="34">
        <f t="shared" si="6"/>
        <v>131</v>
      </c>
      <c r="F149" s="42">
        <f t="shared" si="7"/>
        <v>70.478000000000009</v>
      </c>
    </row>
    <row r="150" spans="1:9" s="1" customFormat="1">
      <c r="A150" s="38" t="s">
        <v>119</v>
      </c>
      <c r="B150" s="24">
        <v>50</v>
      </c>
      <c r="C150" s="155">
        <v>6594</v>
      </c>
      <c r="D150" s="58">
        <v>6765</v>
      </c>
      <c r="E150" s="34">
        <f>(D150-C150)*50</f>
        <v>8550</v>
      </c>
      <c r="F150" s="42">
        <f t="shared" si="7"/>
        <v>4599.9000000000005</v>
      </c>
    </row>
    <row r="151" spans="1:9" s="1" customFormat="1">
      <c r="A151" s="38" t="s">
        <v>120</v>
      </c>
      <c r="B151" s="24">
        <v>50</v>
      </c>
      <c r="C151" s="155">
        <v>5878</v>
      </c>
      <c r="D151" s="58">
        <v>5961</v>
      </c>
      <c r="E151" s="34">
        <f>(D151-C151)*50</f>
        <v>4150</v>
      </c>
      <c r="F151" s="42">
        <f t="shared" si="7"/>
        <v>2232.7000000000003</v>
      </c>
    </row>
    <row r="152" spans="1:9" s="1" customFormat="1">
      <c r="A152" s="59" t="s">
        <v>121</v>
      </c>
      <c r="B152" s="24"/>
      <c r="C152" s="156">
        <v>75483</v>
      </c>
      <c r="D152" s="29">
        <v>83007</v>
      </c>
      <c r="E152" s="34">
        <f t="shared" si="6"/>
        <v>7524</v>
      </c>
      <c r="F152" s="42">
        <f t="shared" si="7"/>
        <v>4047.9120000000003</v>
      </c>
    </row>
    <row r="153" spans="1:9" s="1" customFormat="1">
      <c r="A153" s="43" t="s">
        <v>122</v>
      </c>
      <c r="B153" s="24"/>
      <c r="C153" s="149">
        <v>65609</v>
      </c>
      <c r="D153" s="24">
        <v>68274</v>
      </c>
      <c r="E153" s="34">
        <f t="shared" si="6"/>
        <v>2665</v>
      </c>
      <c r="F153" s="42">
        <f t="shared" si="7"/>
        <v>1433.77</v>
      </c>
    </row>
    <row r="154" spans="1:9" s="1" customFormat="1">
      <c r="A154" s="43" t="s">
        <v>123</v>
      </c>
      <c r="B154" s="24"/>
      <c r="C154" s="149">
        <v>39358</v>
      </c>
      <c r="D154" s="24">
        <v>40058</v>
      </c>
      <c r="E154" s="34">
        <f t="shared" si="6"/>
        <v>700</v>
      </c>
      <c r="F154" s="42">
        <f t="shared" si="7"/>
        <v>376.6</v>
      </c>
    </row>
    <row r="155" spans="1:9">
      <c r="A155" s="26" t="s">
        <v>3</v>
      </c>
      <c r="B155" s="24"/>
      <c r="C155" s="149"/>
      <c r="D155" s="149"/>
      <c r="E155" s="60">
        <f>SUM(E127:E153)-E154</f>
        <v>127104</v>
      </c>
      <c r="F155" s="61">
        <f>SUM(F127:F153)-F154</f>
        <v>68381.952000000019</v>
      </c>
      <c r="I155" s="2"/>
    </row>
    <row r="156" spans="1:9">
      <c r="A156" s="48" t="s">
        <v>4</v>
      </c>
      <c r="B156" s="24"/>
      <c r="C156" s="149"/>
      <c r="D156" s="149"/>
      <c r="E156" s="62">
        <f>E155*1.07</f>
        <v>136001.28</v>
      </c>
      <c r="F156" s="47">
        <f>SUM(F155*1.07)</f>
        <v>73168.688640000022</v>
      </c>
      <c r="I156" s="2"/>
    </row>
    <row r="157" spans="1:9">
      <c r="A157" s="63"/>
      <c r="B157" s="35"/>
      <c r="C157" s="153"/>
      <c r="D157" s="153"/>
      <c r="E157" s="64"/>
      <c r="F157" s="57"/>
      <c r="I157" s="2"/>
    </row>
    <row r="158" spans="1:9">
      <c r="A158" s="63"/>
      <c r="B158" s="35"/>
      <c r="C158" s="153"/>
      <c r="D158" s="153"/>
      <c r="E158" s="64"/>
      <c r="F158" s="57"/>
      <c r="I158" s="2"/>
    </row>
    <row r="159" spans="1:9">
      <c r="A159" s="63"/>
      <c r="B159" s="35"/>
      <c r="C159" s="153"/>
      <c r="D159" s="153"/>
      <c r="E159" s="64"/>
      <c r="F159" s="57"/>
      <c r="I159" s="2"/>
    </row>
    <row r="160" spans="1:9">
      <c r="A160" s="63"/>
      <c r="B160" s="35"/>
      <c r="C160" s="153"/>
      <c r="D160" s="153"/>
      <c r="E160" s="64"/>
      <c r="F160" s="57"/>
      <c r="I160" s="2"/>
    </row>
    <row r="161" spans="1:11">
      <c r="A161" s="50" t="s">
        <v>124</v>
      </c>
      <c r="C161" s="35"/>
      <c r="D161" s="35"/>
      <c r="I161" s="2"/>
    </row>
    <row r="162" spans="1:11" ht="24">
      <c r="A162" s="19" t="s">
        <v>6</v>
      </c>
      <c r="B162" s="20" t="s">
        <v>0</v>
      </c>
      <c r="C162" s="152">
        <v>43449</v>
      </c>
      <c r="D162" s="21">
        <v>43480</v>
      </c>
      <c r="E162" s="20" t="s">
        <v>1</v>
      </c>
      <c r="F162" s="22" t="s">
        <v>443</v>
      </c>
      <c r="I162" s="2"/>
    </row>
    <row r="163" spans="1:11">
      <c r="A163" s="38" t="s">
        <v>125</v>
      </c>
      <c r="B163" s="24"/>
      <c r="C163" s="154">
        <v>427009</v>
      </c>
      <c r="D163" s="25">
        <v>434108</v>
      </c>
      <c r="E163" s="34">
        <f>D163-C163</f>
        <v>7099</v>
      </c>
      <c r="F163" s="42">
        <f t="shared" ref="F163:F183" si="8">SUM(E163*0.538)</f>
        <v>3819.2620000000002</v>
      </c>
      <c r="I163" s="2"/>
    </row>
    <row r="164" spans="1:11">
      <c r="A164" s="38" t="s">
        <v>126</v>
      </c>
      <c r="B164" s="24"/>
      <c r="C164" s="154">
        <v>100638</v>
      </c>
      <c r="D164" s="25">
        <v>102852</v>
      </c>
      <c r="E164" s="34">
        <f t="shared" ref="E164:E182" si="9">D164-C164</f>
        <v>2214</v>
      </c>
      <c r="F164" s="42">
        <f t="shared" si="8"/>
        <v>1191.1320000000001</v>
      </c>
      <c r="I164" s="8"/>
      <c r="K164" s="8"/>
    </row>
    <row r="165" spans="1:11">
      <c r="A165" s="38" t="s">
        <v>127</v>
      </c>
      <c r="B165" s="24"/>
      <c r="C165" s="154">
        <v>446350</v>
      </c>
      <c r="D165" s="25">
        <v>452020</v>
      </c>
      <c r="E165" s="34">
        <f t="shared" si="9"/>
        <v>5670</v>
      </c>
      <c r="F165" s="42">
        <f t="shared" si="8"/>
        <v>3050.46</v>
      </c>
      <c r="I165" s="2"/>
    </row>
    <row r="166" spans="1:11">
      <c r="A166" s="38" t="s">
        <v>128</v>
      </c>
      <c r="B166" s="24"/>
      <c r="C166" s="154">
        <v>1234908</v>
      </c>
      <c r="D166" s="25">
        <v>1251583</v>
      </c>
      <c r="E166" s="34">
        <f t="shared" si="9"/>
        <v>16675</v>
      </c>
      <c r="F166" s="42">
        <f t="shared" si="8"/>
        <v>8971.1500000000015</v>
      </c>
      <c r="I166" s="2"/>
    </row>
    <row r="167" spans="1:11">
      <c r="A167" s="38" t="s">
        <v>129</v>
      </c>
      <c r="B167" s="24"/>
      <c r="C167" s="154">
        <v>2219724</v>
      </c>
      <c r="D167" s="25">
        <v>2250860</v>
      </c>
      <c r="E167" s="34">
        <f t="shared" si="9"/>
        <v>31136</v>
      </c>
      <c r="F167" s="42">
        <f t="shared" si="8"/>
        <v>16751.168000000001</v>
      </c>
      <c r="I167" s="2"/>
    </row>
    <row r="168" spans="1:11">
      <c r="A168" s="38" t="s">
        <v>130</v>
      </c>
      <c r="B168" s="24"/>
      <c r="C168" s="154">
        <v>263781</v>
      </c>
      <c r="D168" s="25">
        <v>268754</v>
      </c>
      <c r="E168" s="34">
        <f t="shared" si="9"/>
        <v>4973</v>
      </c>
      <c r="F168" s="42">
        <f t="shared" si="8"/>
        <v>2675.4740000000002</v>
      </c>
      <c r="I168" s="2"/>
    </row>
    <row r="169" spans="1:11">
      <c r="A169" s="38" t="s">
        <v>131</v>
      </c>
      <c r="B169" s="24">
        <v>40</v>
      </c>
      <c r="C169" s="154">
        <v>1692</v>
      </c>
      <c r="D169" s="25">
        <v>1917</v>
      </c>
      <c r="E169" s="34">
        <f>(D169-C169)*40</f>
        <v>9000</v>
      </c>
      <c r="F169" s="42">
        <f t="shared" si="8"/>
        <v>4842</v>
      </c>
      <c r="I169" s="2"/>
    </row>
    <row r="170" spans="1:11" s="8" customFormat="1">
      <c r="A170" s="39" t="s">
        <v>132</v>
      </c>
      <c r="B170" s="37"/>
      <c r="C170" s="157">
        <v>288944</v>
      </c>
      <c r="D170" s="65">
        <v>288946</v>
      </c>
      <c r="E170" s="34">
        <f t="shared" si="9"/>
        <v>2</v>
      </c>
      <c r="F170" s="42">
        <f t="shared" si="8"/>
        <v>1.0760000000000001</v>
      </c>
      <c r="G170" s="1"/>
      <c r="H170" s="1"/>
      <c r="I170" s="2"/>
      <c r="K170" s="2"/>
    </row>
    <row r="171" spans="1:11">
      <c r="A171" s="39" t="s">
        <v>133</v>
      </c>
      <c r="B171" s="37"/>
      <c r="C171" s="157">
        <v>1396</v>
      </c>
      <c r="D171" s="65">
        <v>1402</v>
      </c>
      <c r="E171" s="34">
        <f t="shared" si="9"/>
        <v>6</v>
      </c>
      <c r="F171" s="42">
        <f t="shared" si="8"/>
        <v>3.2280000000000002</v>
      </c>
      <c r="I171" s="2"/>
    </row>
    <row r="172" spans="1:11">
      <c r="A172" s="39" t="s">
        <v>134</v>
      </c>
      <c r="B172" s="37"/>
      <c r="C172" s="157">
        <v>40</v>
      </c>
      <c r="D172" s="65">
        <v>40</v>
      </c>
      <c r="E172" s="34">
        <f t="shared" si="9"/>
        <v>0</v>
      </c>
      <c r="F172" s="42">
        <f t="shared" si="8"/>
        <v>0</v>
      </c>
      <c r="I172" s="2"/>
    </row>
    <row r="173" spans="1:11">
      <c r="A173" s="39" t="s">
        <v>135</v>
      </c>
      <c r="B173" s="37"/>
      <c r="C173" s="157">
        <v>6476</v>
      </c>
      <c r="D173" s="65">
        <v>6519</v>
      </c>
      <c r="E173" s="34">
        <f t="shared" si="9"/>
        <v>43</v>
      </c>
      <c r="F173" s="42">
        <f t="shared" si="8"/>
        <v>23.134</v>
      </c>
      <c r="I173" s="2"/>
    </row>
    <row r="174" spans="1:11">
      <c r="A174" s="39" t="s">
        <v>136</v>
      </c>
      <c r="B174" s="37"/>
      <c r="C174" s="157">
        <v>0</v>
      </c>
      <c r="D174" s="65">
        <v>0</v>
      </c>
      <c r="E174" s="34">
        <f t="shared" si="9"/>
        <v>0</v>
      </c>
      <c r="F174" s="42">
        <f t="shared" si="8"/>
        <v>0</v>
      </c>
      <c r="I174" s="2"/>
    </row>
    <row r="175" spans="1:11" s="1" customFormat="1">
      <c r="A175" s="43" t="s">
        <v>137</v>
      </c>
      <c r="B175" s="24"/>
      <c r="C175" s="25">
        <v>19316</v>
      </c>
      <c r="D175" s="25">
        <v>19316</v>
      </c>
      <c r="E175" s="34">
        <f t="shared" si="9"/>
        <v>0</v>
      </c>
      <c r="F175" s="42">
        <f t="shared" si="8"/>
        <v>0</v>
      </c>
    </row>
    <row r="176" spans="1:11">
      <c r="A176" s="38" t="s">
        <v>138</v>
      </c>
      <c r="B176" s="24"/>
      <c r="C176" s="154">
        <v>27495</v>
      </c>
      <c r="D176" s="25">
        <v>27495</v>
      </c>
      <c r="E176" s="34">
        <f t="shared" si="9"/>
        <v>0</v>
      </c>
      <c r="F176" s="42">
        <f t="shared" si="8"/>
        <v>0</v>
      </c>
      <c r="I176" s="2"/>
    </row>
    <row r="177" spans="1:9">
      <c r="A177" s="38" t="s">
        <v>139</v>
      </c>
      <c r="B177" s="24"/>
      <c r="C177" s="154">
        <v>14266</v>
      </c>
      <c r="D177" s="25">
        <v>14275</v>
      </c>
      <c r="E177" s="34">
        <f t="shared" si="9"/>
        <v>9</v>
      </c>
      <c r="F177" s="42">
        <f t="shared" si="8"/>
        <v>4.8420000000000005</v>
      </c>
      <c r="I177" s="2"/>
    </row>
    <row r="178" spans="1:9">
      <c r="A178" s="38" t="s">
        <v>140</v>
      </c>
      <c r="B178" s="24"/>
      <c r="C178" s="154">
        <v>116145</v>
      </c>
      <c r="D178" s="25">
        <v>116451</v>
      </c>
      <c r="E178" s="34">
        <f t="shared" si="9"/>
        <v>306</v>
      </c>
      <c r="F178" s="42">
        <f t="shared" si="8"/>
        <v>164.62800000000001</v>
      </c>
      <c r="I178" s="2"/>
    </row>
    <row r="179" spans="1:9">
      <c r="A179" s="38" t="s">
        <v>141</v>
      </c>
      <c r="B179" s="24"/>
      <c r="C179" s="154">
        <v>8870</v>
      </c>
      <c r="D179" s="25">
        <v>8958</v>
      </c>
      <c r="E179" s="34">
        <f t="shared" si="9"/>
        <v>88</v>
      </c>
      <c r="F179" s="42">
        <f t="shared" si="8"/>
        <v>47.344000000000001</v>
      </c>
      <c r="I179" s="2"/>
    </row>
    <row r="180" spans="1:9">
      <c r="A180" s="38" t="s">
        <v>142</v>
      </c>
      <c r="B180" s="24"/>
      <c r="C180" s="154">
        <v>73767</v>
      </c>
      <c r="D180" s="25">
        <v>74316</v>
      </c>
      <c r="E180" s="34">
        <f t="shared" si="9"/>
        <v>549</v>
      </c>
      <c r="F180" s="42">
        <f t="shared" si="8"/>
        <v>295.36200000000002</v>
      </c>
      <c r="I180" s="2"/>
    </row>
    <row r="181" spans="1:9">
      <c r="A181" s="38" t="s">
        <v>143</v>
      </c>
      <c r="B181" s="24"/>
      <c r="C181" s="154">
        <v>24472</v>
      </c>
      <c r="D181" s="25">
        <v>24673</v>
      </c>
      <c r="E181" s="34">
        <f t="shared" si="9"/>
        <v>201</v>
      </c>
      <c r="F181" s="42">
        <f t="shared" si="8"/>
        <v>108.13800000000001</v>
      </c>
      <c r="I181" s="2"/>
    </row>
    <row r="182" spans="1:9">
      <c r="A182" s="38" t="s">
        <v>144</v>
      </c>
      <c r="B182" s="24"/>
      <c r="C182" s="154">
        <v>19091</v>
      </c>
      <c r="D182" s="25">
        <v>19191</v>
      </c>
      <c r="E182" s="34">
        <f t="shared" si="9"/>
        <v>100</v>
      </c>
      <c r="F182" s="42">
        <f t="shared" si="8"/>
        <v>53.800000000000004</v>
      </c>
      <c r="I182" s="2"/>
    </row>
    <row r="183" spans="1:9">
      <c r="A183" s="26" t="s">
        <v>3</v>
      </c>
      <c r="B183" s="24"/>
      <c r="C183" s="149"/>
      <c r="D183" s="149"/>
      <c r="E183" s="40">
        <f>SUM(E163:E182)</f>
        <v>78071</v>
      </c>
      <c r="F183" s="54">
        <f t="shared" si="8"/>
        <v>42002.198000000004</v>
      </c>
      <c r="I183" s="2"/>
    </row>
    <row r="184" spans="1:9">
      <c r="A184" s="48" t="s">
        <v>4</v>
      </c>
      <c r="B184" s="24"/>
      <c r="C184" s="149"/>
      <c r="D184" s="149"/>
      <c r="E184" s="40">
        <f>SUM(E183*1.07)</f>
        <v>83535.97</v>
      </c>
      <c r="F184" s="47">
        <f>SUM(F183*1.07)</f>
        <v>44942.35186000001</v>
      </c>
      <c r="I184" s="2"/>
    </row>
    <row r="185" spans="1:9">
      <c r="A185" s="63"/>
      <c r="B185" s="35"/>
      <c r="C185" s="153"/>
      <c r="D185" s="153"/>
      <c r="E185" s="66"/>
      <c r="F185" s="57"/>
      <c r="I185" s="2"/>
    </row>
    <row r="186" spans="1:9">
      <c r="A186" s="63"/>
      <c r="B186" s="35"/>
      <c r="C186" s="153"/>
      <c r="D186" s="153"/>
      <c r="E186" s="66"/>
      <c r="F186" s="57"/>
      <c r="I186" s="2"/>
    </row>
    <row r="187" spans="1:9">
      <c r="A187" s="50" t="s">
        <v>145</v>
      </c>
      <c r="B187" s="35"/>
      <c r="C187" s="153"/>
      <c r="D187" s="153"/>
      <c r="E187" s="35"/>
      <c r="F187" s="35"/>
      <c r="I187" s="2"/>
    </row>
    <row r="188" spans="1:9" ht="24">
      <c r="A188" s="19" t="s">
        <v>6</v>
      </c>
      <c r="B188" s="20" t="s">
        <v>0</v>
      </c>
      <c r="C188" s="152">
        <v>43449</v>
      </c>
      <c r="D188" s="21">
        <v>43480</v>
      </c>
      <c r="E188" s="20" t="s">
        <v>1</v>
      </c>
      <c r="F188" s="22" t="s">
        <v>443</v>
      </c>
      <c r="I188" s="2"/>
    </row>
    <row r="189" spans="1:9">
      <c r="A189" s="38" t="s">
        <v>146</v>
      </c>
      <c r="B189" s="24">
        <v>1</v>
      </c>
      <c r="C189" s="149">
        <v>206298</v>
      </c>
      <c r="D189" s="24">
        <v>207905</v>
      </c>
      <c r="E189" s="24">
        <f>D189-C189</f>
        <v>1607</v>
      </c>
      <c r="F189" s="42">
        <v>432.01</v>
      </c>
      <c r="I189" s="2"/>
    </row>
    <row r="190" spans="1:9">
      <c r="A190" s="38" t="s">
        <v>147</v>
      </c>
      <c r="B190" s="24">
        <v>1</v>
      </c>
      <c r="C190" s="149">
        <v>3777</v>
      </c>
      <c r="D190" s="24">
        <v>4560</v>
      </c>
      <c r="E190" s="24">
        <f>D190-C190</f>
        <v>783</v>
      </c>
      <c r="F190" s="42">
        <v>45.19</v>
      </c>
      <c r="I190" s="2"/>
    </row>
    <row r="191" spans="1:9">
      <c r="A191" s="26" t="s">
        <v>3</v>
      </c>
      <c r="B191" s="24"/>
      <c r="C191" s="149"/>
      <c r="D191" s="149"/>
      <c r="E191" s="20">
        <f>SUM(E189:E190)</f>
        <v>2390</v>
      </c>
      <c r="F191" s="54">
        <f>SUM(F189:F190)</f>
        <v>477.2</v>
      </c>
      <c r="I191" s="2"/>
    </row>
    <row r="192" spans="1:9">
      <c r="A192" s="48" t="s">
        <v>4</v>
      </c>
      <c r="B192" s="24"/>
      <c r="C192" s="149"/>
      <c r="D192" s="149"/>
      <c r="E192" s="40">
        <f>SUM(E191*1.07)</f>
        <v>2557.3000000000002</v>
      </c>
      <c r="F192" s="54">
        <f>SUM(F191*1.07)</f>
        <v>510.60400000000004</v>
      </c>
      <c r="I192" s="2"/>
    </row>
    <row r="193" spans="1:9">
      <c r="A193" s="63"/>
      <c r="B193" s="35"/>
      <c r="C193" s="153"/>
      <c r="D193" s="153"/>
      <c r="E193" s="66"/>
      <c r="F193" s="57"/>
      <c r="I193" s="2"/>
    </row>
    <row r="194" spans="1:9">
      <c r="A194" s="18"/>
      <c r="B194" s="35"/>
      <c r="C194" s="153"/>
      <c r="D194" s="153"/>
      <c r="E194" s="64"/>
      <c r="F194" s="57"/>
      <c r="I194" s="2"/>
    </row>
    <row r="195" spans="1:9">
      <c r="A195" s="67" t="s">
        <v>148</v>
      </c>
      <c r="C195" s="35"/>
      <c r="D195" s="35"/>
      <c r="I195" s="2"/>
    </row>
    <row r="196" spans="1:9" ht="24">
      <c r="A196" s="19" t="s">
        <v>6</v>
      </c>
      <c r="B196" s="20" t="s">
        <v>0</v>
      </c>
      <c r="C196" s="152">
        <v>43449</v>
      </c>
      <c r="D196" s="21">
        <v>43480</v>
      </c>
      <c r="E196" s="20" t="s">
        <v>1</v>
      </c>
      <c r="F196" s="22" t="s">
        <v>443</v>
      </c>
      <c r="I196" s="2"/>
    </row>
    <row r="197" spans="1:9">
      <c r="A197" s="38" t="s">
        <v>149</v>
      </c>
      <c r="B197" s="24"/>
      <c r="C197" s="149">
        <v>963419</v>
      </c>
      <c r="D197" s="30">
        <v>970143</v>
      </c>
      <c r="E197" s="34">
        <f>D197-C197</f>
        <v>6724</v>
      </c>
      <c r="F197" s="42">
        <f>SUM(E197*0.538)</f>
        <v>3617.5120000000002</v>
      </c>
      <c r="I197" s="2"/>
    </row>
    <row r="198" spans="1:9">
      <c r="A198" s="38" t="s">
        <v>150</v>
      </c>
      <c r="B198" s="24"/>
      <c r="C198" s="158">
        <v>80128</v>
      </c>
      <c r="D198" s="24">
        <v>82011</v>
      </c>
      <c r="E198" s="34">
        <f t="shared" ref="E198:E201" si="10">D198-C198</f>
        <v>1883</v>
      </c>
      <c r="F198" s="42">
        <f>SUM(E198*0.538)</f>
        <v>1013.0540000000001</v>
      </c>
      <c r="I198" s="2"/>
    </row>
    <row r="199" spans="1:9">
      <c r="A199" s="38" t="s">
        <v>151</v>
      </c>
      <c r="B199" s="24"/>
      <c r="C199" s="149">
        <v>64070</v>
      </c>
      <c r="D199" s="68">
        <v>64431</v>
      </c>
      <c r="E199" s="34">
        <f t="shared" si="10"/>
        <v>361</v>
      </c>
      <c r="F199" s="42">
        <f>SUM(E199*0.538)</f>
        <v>194.21800000000002</v>
      </c>
      <c r="I199" s="2"/>
    </row>
    <row r="200" spans="1:9">
      <c r="A200" s="38" t="s">
        <v>152</v>
      </c>
      <c r="B200" s="24"/>
      <c r="C200" s="149">
        <v>34293</v>
      </c>
      <c r="D200" s="24">
        <v>34919</v>
      </c>
      <c r="E200" s="34">
        <f t="shared" si="10"/>
        <v>626</v>
      </c>
      <c r="F200" s="42">
        <f>SUM(E200*0.538)</f>
        <v>336.78800000000001</v>
      </c>
      <c r="I200" s="2"/>
    </row>
    <row r="201" spans="1:9">
      <c r="A201" s="38" t="s">
        <v>153</v>
      </c>
      <c r="B201" s="24"/>
      <c r="C201" s="149">
        <v>39358</v>
      </c>
      <c r="D201" s="24">
        <v>40058</v>
      </c>
      <c r="E201" s="34">
        <f t="shared" si="10"/>
        <v>700</v>
      </c>
      <c r="F201" s="42">
        <f>E201*0.538</f>
        <v>376.6</v>
      </c>
      <c r="I201" s="2"/>
    </row>
    <row r="202" spans="1:9">
      <c r="A202" s="26" t="s">
        <v>3</v>
      </c>
      <c r="B202" s="24"/>
      <c r="C202" s="24"/>
      <c r="D202" s="24"/>
      <c r="E202" s="40">
        <f>SUM(E197:E201)</f>
        <v>10294</v>
      </c>
      <c r="F202" s="54">
        <f>SUM(F197:F201)</f>
        <v>5538.1720000000005</v>
      </c>
      <c r="I202" s="2"/>
    </row>
    <row r="203" spans="1:9">
      <c r="A203" s="48" t="s">
        <v>4</v>
      </c>
      <c r="B203" s="24"/>
      <c r="C203" s="149"/>
      <c r="D203" s="149"/>
      <c r="E203" s="62">
        <f>SUM(E202*1.07)</f>
        <v>11014.58</v>
      </c>
      <c r="F203" s="69">
        <f>SUM(F202*1.07)</f>
        <v>5925.8440400000009</v>
      </c>
      <c r="I203" s="2"/>
    </row>
    <row r="204" spans="1:9">
      <c r="A204" s="70"/>
      <c r="B204" s="71"/>
      <c r="C204" s="159"/>
      <c r="D204" s="159"/>
      <c r="E204" s="57"/>
      <c r="F204" s="44"/>
      <c r="I204" s="2"/>
    </row>
    <row r="205" spans="1:9">
      <c r="A205" s="50"/>
      <c r="B205" s="35"/>
      <c r="C205" s="153"/>
      <c r="D205" s="153"/>
      <c r="E205" s="35"/>
      <c r="F205" s="35"/>
      <c r="I205" s="2"/>
    </row>
    <row r="206" spans="1:9">
      <c r="A206" s="50" t="s">
        <v>154</v>
      </c>
      <c r="C206" s="35"/>
      <c r="D206" s="35"/>
      <c r="I206" s="2"/>
    </row>
    <row r="207" spans="1:9" ht="24">
      <c r="A207" s="19" t="s">
        <v>6</v>
      </c>
      <c r="B207" s="20" t="s">
        <v>0</v>
      </c>
      <c r="C207" s="152">
        <v>43449</v>
      </c>
      <c r="D207" s="21">
        <v>43480</v>
      </c>
      <c r="E207" s="20" t="s">
        <v>1</v>
      </c>
      <c r="F207" s="22" t="s">
        <v>444</v>
      </c>
      <c r="I207" s="2"/>
    </row>
    <row r="208" spans="1:9">
      <c r="A208" s="38" t="s">
        <v>155</v>
      </c>
      <c r="B208" s="24"/>
      <c r="C208" s="154">
        <v>97986</v>
      </c>
      <c r="D208" s="25">
        <v>98668</v>
      </c>
      <c r="E208" s="34">
        <f>D208-C208</f>
        <v>682</v>
      </c>
      <c r="F208" s="42">
        <f t="shared" ref="F208:F213" si="11">SUM(E208*0.538)</f>
        <v>366.916</v>
      </c>
      <c r="I208" s="2"/>
    </row>
    <row r="209" spans="1:9">
      <c r="A209" s="38" t="s">
        <v>156</v>
      </c>
      <c r="B209" s="24"/>
      <c r="C209" s="154">
        <v>46232</v>
      </c>
      <c r="D209" s="25">
        <v>46842</v>
      </c>
      <c r="E209" s="34">
        <f t="shared" ref="E209:E212" si="12">D209-C209</f>
        <v>610</v>
      </c>
      <c r="F209" s="42">
        <f t="shared" si="11"/>
        <v>328.18</v>
      </c>
      <c r="I209" s="2"/>
    </row>
    <row r="210" spans="1:9">
      <c r="A210" s="38" t="s">
        <v>157</v>
      </c>
      <c r="B210" s="24"/>
      <c r="C210" s="154">
        <v>15435</v>
      </c>
      <c r="D210" s="25">
        <v>15555</v>
      </c>
      <c r="E210" s="34">
        <f t="shared" si="12"/>
        <v>120</v>
      </c>
      <c r="F210" s="42">
        <f t="shared" si="11"/>
        <v>64.56</v>
      </c>
      <c r="I210" s="2"/>
    </row>
    <row r="211" spans="1:9">
      <c r="A211" s="38" t="s">
        <v>158</v>
      </c>
      <c r="B211" s="24"/>
      <c r="C211" s="154">
        <v>60344</v>
      </c>
      <c r="D211" s="25">
        <v>60594</v>
      </c>
      <c r="E211" s="34">
        <f t="shared" si="12"/>
        <v>250</v>
      </c>
      <c r="F211" s="42">
        <f t="shared" si="11"/>
        <v>134.5</v>
      </c>
      <c r="I211" s="2"/>
    </row>
    <row r="212" spans="1:9">
      <c r="A212" s="38" t="s">
        <v>159</v>
      </c>
      <c r="B212" s="24"/>
      <c r="C212" s="154">
        <v>3910</v>
      </c>
      <c r="D212" s="25">
        <v>3933</v>
      </c>
      <c r="E212" s="34">
        <f t="shared" si="12"/>
        <v>23</v>
      </c>
      <c r="F212" s="42">
        <f t="shared" si="11"/>
        <v>12.374000000000001</v>
      </c>
      <c r="I212" s="2"/>
    </row>
    <row r="213" spans="1:9">
      <c r="A213" s="26" t="s">
        <v>3</v>
      </c>
      <c r="B213" s="24"/>
      <c r="C213" s="149"/>
      <c r="D213" s="149"/>
      <c r="E213" s="72">
        <f>SUM(E208:E212)</f>
        <v>1685</v>
      </c>
      <c r="F213" s="54">
        <f t="shared" si="11"/>
        <v>906.53000000000009</v>
      </c>
      <c r="I213" s="2"/>
    </row>
    <row r="214" spans="1:9">
      <c r="A214" s="48" t="s">
        <v>4</v>
      </c>
      <c r="B214" s="24"/>
      <c r="C214" s="149"/>
      <c r="D214" s="149"/>
      <c r="E214" s="62">
        <f>SUM(E213*1.07)</f>
        <v>1802.95</v>
      </c>
      <c r="F214" s="69">
        <f>SUM(F213*1.07)</f>
        <v>969.98710000000017</v>
      </c>
      <c r="I214" s="2"/>
    </row>
    <row r="215" spans="1:9">
      <c r="A215" s="63"/>
      <c r="B215" s="35"/>
      <c r="C215" s="153"/>
      <c r="D215" s="153"/>
      <c r="E215" s="35"/>
      <c r="F215" s="36"/>
      <c r="I215" s="2"/>
    </row>
    <row r="216" spans="1:9">
      <c r="A216" s="50" t="s">
        <v>160</v>
      </c>
      <c r="B216" s="35"/>
      <c r="C216" s="153"/>
      <c r="D216" s="153"/>
    </row>
    <row r="217" spans="1:9" ht="24">
      <c r="A217" s="19" t="s">
        <v>6</v>
      </c>
      <c r="B217" s="20" t="s">
        <v>0</v>
      </c>
      <c r="C217" s="152">
        <v>43449</v>
      </c>
      <c r="D217" s="21">
        <v>43480</v>
      </c>
      <c r="E217" s="20" t="s">
        <v>1</v>
      </c>
      <c r="F217" s="22" t="s">
        <v>443</v>
      </c>
      <c r="I217" s="2"/>
    </row>
    <row r="218" spans="1:9">
      <c r="A218" s="38" t="s">
        <v>161</v>
      </c>
      <c r="B218" s="24"/>
      <c r="C218" s="149">
        <v>271554</v>
      </c>
      <c r="D218" s="24">
        <v>271984</v>
      </c>
      <c r="E218" s="34">
        <f>D218-C218</f>
        <v>430</v>
      </c>
      <c r="F218" s="42">
        <f t="shared" ref="F218:F224" si="13">E218*0.538</f>
        <v>231.34</v>
      </c>
      <c r="I218" s="2"/>
    </row>
    <row r="219" spans="1:9">
      <c r="A219" s="38" t="s">
        <v>162</v>
      </c>
      <c r="B219" s="24"/>
      <c r="C219" s="149">
        <v>16190</v>
      </c>
      <c r="D219" s="24">
        <v>16262</v>
      </c>
      <c r="E219" s="34">
        <f t="shared" ref="E219:E224" si="14">D219-C219</f>
        <v>72</v>
      </c>
      <c r="F219" s="42">
        <f t="shared" si="13"/>
        <v>38.736000000000004</v>
      </c>
      <c r="I219" s="2"/>
    </row>
    <row r="220" spans="1:9">
      <c r="A220" s="38" t="s">
        <v>163</v>
      </c>
      <c r="B220" s="24"/>
      <c r="C220" s="149">
        <v>136949</v>
      </c>
      <c r="D220" s="24">
        <v>137498</v>
      </c>
      <c r="E220" s="34">
        <f t="shared" si="14"/>
        <v>549</v>
      </c>
      <c r="F220" s="42">
        <f t="shared" si="13"/>
        <v>295.36200000000002</v>
      </c>
      <c r="I220" s="2"/>
    </row>
    <row r="221" spans="1:9">
      <c r="A221" s="38" t="s">
        <v>164</v>
      </c>
      <c r="B221" s="24"/>
      <c r="C221" s="149">
        <v>65433</v>
      </c>
      <c r="D221" s="24">
        <v>66428</v>
      </c>
      <c r="E221" s="34">
        <f t="shared" si="14"/>
        <v>995</v>
      </c>
      <c r="F221" s="42">
        <f t="shared" si="13"/>
        <v>535.31000000000006</v>
      </c>
      <c r="I221" s="2"/>
    </row>
    <row r="222" spans="1:9">
      <c r="A222" s="38" t="s">
        <v>165</v>
      </c>
      <c r="B222" s="24"/>
      <c r="C222" s="24">
        <v>71828</v>
      </c>
      <c r="D222" s="24">
        <v>72644</v>
      </c>
      <c r="E222" s="34">
        <f t="shared" si="14"/>
        <v>816</v>
      </c>
      <c r="F222" s="42">
        <f t="shared" si="13"/>
        <v>439.00800000000004</v>
      </c>
      <c r="I222" s="2"/>
    </row>
    <row r="223" spans="1:9" s="1" customFormat="1">
      <c r="A223" s="38" t="s">
        <v>166</v>
      </c>
      <c r="B223" s="24"/>
      <c r="C223" s="149">
        <v>3508</v>
      </c>
      <c r="D223" s="24">
        <v>3508</v>
      </c>
      <c r="E223" s="34">
        <f t="shared" si="14"/>
        <v>0</v>
      </c>
      <c r="F223" s="42">
        <f t="shared" si="13"/>
        <v>0</v>
      </c>
    </row>
    <row r="224" spans="1:9" s="1" customFormat="1">
      <c r="A224" s="38" t="s">
        <v>167</v>
      </c>
      <c r="B224" s="24"/>
      <c r="C224" s="149">
        <v>12422</v>
      </c>
      <c r="D224" s="24">
        <v>13189</v>
      </c>
      <c r="E224" s="34">
        <f t="shared" si="14"/>
        <v>767</v>
      </c>
      <c r="F224" s="42">
        <f t="shared" si="13"/>
        <v>412.64600000000002</v>
      </c>
    </row>
    <row r="225" spans="1:9">
      <c r="A225" s="26" t="s">
        <v>3</v>
      </c>
      <c r="B225" s="24"/>
      <c r="C225" s="149"/>
      <c r="D225" s="149"/>
      <c r="E225" s="73">
        <f>SUM(E218:E224)</f>
        <v>3629</v>
      </c>
      <c r="F225" s="54">
        <f>SUM(F218:F224)</f>
        <v>1952.402</v>
      </c>
      <c r="I225" s="2"/>
    </row>
    <row r="226" spans="1:9">
      <c r="A226" s="48" t="s">
        <v>4</v>
      </c>
      <c r="B226" s="24"/>
      <c r="C226" s="149"/>
      <c r="D226" s="149"/>
      <c r="E226" s="62">
        <f>E225*1.07</f>
        <v>3883.03</v>
      </c>
      <c r="F226" s="54">
        <f>F225*1.07</f>
        <v>2089.0701400000003</v>
      </c>
      <c r="I226" s="2"/>
    </row>
    <row r="227" spans="1:9">
      <c r="A227" s="63"/>
      <c r="B227" s="35"/>
      <c r="C227" s="153"/>
      <c r="D227" s="153"/>
      <c r="E227" s="64"/>
      <c r="F227" s="57"/>
    </row>
    <row r="228" spans="1:9">
      <c r="A228" s="63"/>
      <c r="B228" s="35"/>
      <c r="C228" s="153"/>
      <c r="D228" s="153"/>
      <c r="E228" s="64"/>
      <c r="F228" s="57"/>
    </row>
    <row r="229" spans="1:9">
      <c r="A229" s="50" t="s">
        <v>168</v>
      </c>
      <c r="C229" s="35"/>
      <c r="D229" s="35"/>
    </row>
    <row r="230" spans="1:9" ht="24">
      <c r="A230" s="19" t="s">
        <v>6</v>
      </c>
      <c r="B230" s="20" t="s">
        <v>0</v>
      </c>
      <c r="C230" s="152">
        <v>43449</v>
      </c>
      <c r="D230" s="21">
        <v>43480</v>
      </c>
      <c r="E230" s="20" t="s">
        <v>1</v>
      </c>
      <c r="F230" s="22" t="s">
        <v>169</v>
      </c>
      <c r="I230" s="2"/>
    </row>
    <row r="231" spans="1:9">
      <c r="A231" s="39" t="s">
        <v>170</v>
      </c>
      <c r="B231" s="37"/>
      <c r="C231" s="157">
        <v>34972</v>
      </c>
      <c r="D231" s="65">
        <v>37937</v>
      </c>
      <c r="E231" s="34">
        <f>D231-C231</f>
        <v>2965</v>
      </c>
      <c r="F231" s="41">
        <f>E231*0.576</f>
        <v>1707.84</v>
      </c>
      <c r="I231" s="2"/>
    </row>
    <row r="232" spans="1:9">
      <c r="A232" s="39" t="s">
        <v>171</v>
      </c>
      <c r="B232" s="37"/>
      <c r="C232" s="157">
        <v>76198</v>
      </c>
      <c r="D232" s="65">
        <v>79292</v>
      </c>
      <c r="E232" s="34">
        <f t="shared" ref="E232:E249" si="15">D232-C232</f>
        <v>3094</v>
      </c>
      <c r="F232" s="41">
        <f t="shared" ref="F232:F261" si="16">E232*0.576</f>
        <v>1782.1439999999998</v>
      </c>
      <c r="I232" s="2"/>
    </row>
    <row r="233" spans="1:9">
      <c r="A233" s="38" t="s">
        <v>172</v>
      </c>
      <c r="B233" s="24"/>
      <c r="C233" s="154">
        <v>0</v>
      </c>
      <c r="D233" s="25">
        <v>0</v>
      </c>
      <c r="E233" s="34">
        <f t="shared" si="15"/>
        <v>0</v>
      </c>
      <c r="F233" s="41">
        <f t="shared" si="16"/>
        <v>0</v>
      </c>
      <c r="I233" s="2"/>
    </row>
    <row r="234" spans="1:9">
      <c r="A234" s="38" t="s">
        <v>173</v>
      </c>
      <c r="B234" s="24"/>
      <c r="C234" s="154">
        <v>560</v>
      </c>
      <c r="D234" s="25">
        <v>560</v>
      </c>
      <c r="E234" s="34">
        <f t="shared" si="15"/>
        <v>0</v>
      </c>
      <c r="F234" s="41">
        <f t="shared" si="16"/>
        <v>0</v>
      </c>
      <c r="I234" s="2"/>
    </row>
    <row r="235" spans="1:9">
      <c r="A235" s="38" t="s">
        <v>174</v>
      </c>
      <c r="B235" s="24"/>
      <c r="C235" s="154">
        <v>29838</v>
      </c>
      <c r="D235" s="25">
        <v>29838</v>
      </c>
      <c r="E235" s="34">
        <f t="shared" si="15"/>
        <v>0</v>
      </c>
      <c r="F235" s="41">
        <f t="shared" si="16"/>
        <v>0</v>
      </c>
      <c r="I235" s="2"/>
    </row>
    <row r="236" spans="1:9">
      <c r="A236" s="38" t="s">
        <v>175</v>
      </c>
      <c r="B236" s="24"/>
      <c r="C236" s="154">
        <v>292182</v>
      </c>
      <c r="D236" s="25">
        <v>310072</v>
      </c>
      <c r="E236" s="34">
        <f t="shared" si="15"/>
        <v>17890</v>
      </c>
      <c r="F236" s="41">
        <f t="shared" si="16"/>
        <v>10304.64</v>
      </c>
      <c r="I236" s="2"/>
    </row>
    <row r="237" spans="1:9">
      <c r="A237" s="38" t="s">
        <v>176</v>
      </c>
      <c r="B237" s="24"/>
      <c r="C237" s="154">
        <v>455</v>
      </c>
      <c r="D237" s="25">
        <v>455</v>
      </c>
      <c r="E237" s="34">
        <f t="shared" si="15"/>
        <v>0</v>
      </c>
      <c r="F237" s="41">
        <f t="shared" si="16"/>
        <v>0</v>
      </c>
      <c r="I237" s="2"/>
    </row>
    <row r="238" spans="1:9">
      <c r="A238" s="38" t="s">
        <v>177</v>
      </c>
      <c r="B238" s="24"/>
      <c r="C238" s="154">
        <v>422</v>
      </c>
      <c r="D238" s="25">
        <v>451</v>
      </c>
      <c r="E238" s="34">
        <f t="shared" si="15"/>
        <v>29</v>
      </c>
      <c r="F238" s="41">
        <f t="shared" si="16"/>
        <v>16.703999999999997</v>
      </c>
      <c r="I238" s="2"/>
    </row>
    <row r="239" spans="1:9">
      <c r="A239" s="38" t="s">
        <v>178</v>
      </c>
      <c r="B239" s="24"/>
      <c r="C239" s="154">
        <v>154091</v>
      </c>
      <c r="D239" s="25">
        <v>156065</v>
      </c>
      <c r="E239" s="34">
        <f t="shared" si="15"/>
        <v>1974</v>
      </c>
      <c r="F239" s="41">
        <f t="shared" si="16"/>
        <v>1137.0239999999999</v>
      </c>
      <c r="I239" s="2"/>
    </row>
    <row r="240" spans="1:9">
      <c r="A240" s="38" t="s">
        <v>179</v>
      </c>
      <c r="B240" s="24"/>
      <c r="C240" s="154">
        <v>61567</v>
      </c>
      <c r="D240" s="25">
        <v>63794</v>
      </c>
      <c r="E240" s="34">
        <f t="shared" si="15"/>
        <v>2227</v>
      </c>
      <c r="F240" s="41">
        <f t="shared" si="16"/>
        <v>1282.752</v>
      </c>
      <c r="I240" s="2"/>
    </row>
    <row r="241" spans="1:9">
      <c r="A241" s="38" t="s">
        <v>180</v>
      </c>
      <c r="B241" s="24"/>
      <c r="C241" s="154">
        <v>0</v>
      </c>
      <c r="D241" s="25">
        <v>0</v>
      </c>
      <c r="E241" s="34">
        <f t="shared" si="15"/>
        <v>0</v>
      </c>
      <c r="F241" s="41">
        <f t="shared" si="16"/>
        <v>0</v>
      </c>
      <c r="I241" s="2"/>
    </row>
    <row r="242" spans="1:9">
      <c r="A242" s="38" t="s">
        <v>181</v>
      </c>
      <c r="B242" s="24"/>
      <c r="C242" s="154">
        <v>107799</v>
      </c>
      <c r="D242" s="25">
        <v>109472</v>
      </c>
      <c r="E242" s="34">
        <f t="shared" si="15"/>
        <v>1673</v>
      </c>
      <c r="F242" s="41">
        <f t="shared" si="16"/>
        <v>963.64799999999991</v>
      </c>
      <c r="I242" s="2"/>
    </row>
    <row r="243" spans="1:9">
      <c r="A243" s="38" t="s">
        <v>182</v>
      </c>
      <c r="B243" s="24"/>
      <c r="C243" s="154">
        <v>55400</v>
      </c>
      <c r="D243" s="25">
        <v>61531</v>
      </c>
      <c r="E243" s="34">
        <f t="shared" si="15"/>
        <v>6131</v>
      </c>
      <c r="F243" s="41">
        <f t="shared" si="16"/>
        <v>3531.4559999999997</v>
      </c>
      <c r="I243" s="2"/>
    </row>
    <row r="244" spans="1:9">
      <c r="A244" s="38" t="s">
        <v>183</v>
      </c>
      <c r="B244" s="24"/>
      <c r="C244" s="154">
        <v>53889</v>
      </c>
      <c r="D244" s="25">
        <v>57499</v>
      </c>
      <c r="E244" s="34">
        <f t="shared" si="15"/>
        <v>3610</v>
      </c>
      <c r="F244" s="41">
        <f t="shared" si="16"/>
        <v>2079.3599999999997</v>
      </c>
      <c r="I244" s="2"/>
    </row>
    <row r="245" spans="1:9">
      <c r="A245" s="38" t="s">
        <v>184</v>
      </c>
      <c r="B245" s="24"/>
      <c r="C245" s="154">
        <v>73009</v>
      </c>
      <c r="D245" s="25">
        <v>73156</v>
      </c>
      <c r="E245" s="34">
        <f t="shared" si="15"/>
        <v>147</v>
      </c>
      <c r="F245" s="41">
        <f t="shared" si="16"/>
        <v>84.671999999999997</v>
      </c>
      <c r="I245" s="2"/>
    </row>
    <row r="246" spans="1:9">
      <c r="A246" s="38" t="s">
        <v>185</v>
      </c>
      <c r="B246" s="24"/>
      <c r="C246" s="154">
        <v>131657</v>
      </c>
      <c r="D246" s="25">
        <v>132159</v>
      </c>
      <c r="E246" s="34">
        <f t="shared" si="15"/>
        <v>502</v>
      </c>
      <c r="F246" s="41">
        <f t="shared" si="16"/>
        <v>289.15199999999999</v>
      </c>
      <c r="I246" s="2"/>
    </row>
    <row r="247" spans="1:9">
      <c r="A247" s="38" t="s">
        <v>186</v>
      </c>
      <c r="B247" s="24"/>
      <c r="C247" s="154">
        <v>285626</v>
      </c>
      <c r="D247" s="25">
        <v>291199</v>
      </c>
      <c r="E247" s="34">
        <f t="shared" si="15"/>
        <v>5573</v>
      </c>
      <c r="F247" s="41">
        <f t="shared" si="16"/>
        <v>3210.0479999999998</v>
      </c>
      <c r="I247" s="2"/>
    </row>
    <row r="248" spans="1:9">
      <c r="A248" s="39" t="s">
        <v>115</v>
      </c>
      <c r="B248" s="37"/>
      <c r="C248" s="157">
        <v>14719</v>
      </c>
      <c r="D248" s="65">
        <v>14848</v>
      </c>
      <c r="E248" s="34">
        <f t="shared" si="15"/>
        <v>129</v>
      </c>
      <c r="F248" s="41">
        <f t="shared" si="16"/>
        <v>74.303999999999988</v>
      </c>
      <c r="I248" s="2"/>
    </row>
    <row r="249" spans="1:9">
      <c r="A249" s="38" t="s">
        <v>187</v>
      </c>
      <c r="B249" s="24"/>
      <c r="C249" s="154">
        <v>179814</v>
      </c>
      <c r="D249" s="25">
        <v>180624</v>
      </c>
      <c r="E249" s="34">
        <f t="shared" si="15"/>
        <v>810</v>
      </c>
      <c r="F249" s="41">
        <f t="shared" si="16"/>
        <v>466.55999999999995</v>
      </c>
      <c r="I249" s="2"/>
    </row>
    <row r="250" spans="1:9" s="1" customFormat="1">
      <c r="A250" s="38" t="s">
        <v>188</v>
      </c>
      <c r="B250" s="24"/>
      <c r="C250" s="154">
        <v>112562</v>
      </c>
      <c r="D250" s="25">
        <v>116231</v>
      </c>
      <c r="E250" s="34">
        <f t="shared" ref="E250:E262" si="17">D250-C250</f>
        <v>3669</v>
      </c>
      <c r="F250" s="41">
        <f t="shared" si="16"/>
        <v>2113.3440000000001</v>
      </c>
    </row>
    <row r="251" spans="1:9">
      <c r="A251" s="38" t="s">
        <v>189</v>
      </c>
      <c r="B251" s="24"/>
      <c r="C251" s="154">
        <v>127347</v>
      </c>
      <c r="D251" s="25">
        <v>133542</v>
      </c>
      <c r="E251" s="34">
        <f t="shared" si="17"/>
        <v>6195</v>
      </c>
      <c r="F251" s="41">
        <f t="shared" si="16"/>
        <v>3568.3199999999997</v>
      </c>
      <c r="I251" s="2"/>
    </row>
    <row r="252" spans="1:9">
      <c r="A252" s="31" t="s">
        <v>190</v>
      </c>
      <c r="B252" s="24"/>
      <c r="C252" s="154">
        <v>65109</v>
      </c>
      <c r="D252" s="25">
        <v>66659</v>
      </c>
      <c r="E252" s="34">
        <f t="shared" si="17"/>
        <v>1550</v>
      </c>
      <c r="F252" s="41">
        <f t="shared" si="16"/>
        <v>892.8</v>
      </c>
      <c r="I252" s="2"/>
    </row>
    <row r="253" spans="1:9">
      <c r="A253" s="31" t="s">
        <v>191</v>
      </c>
      <c r="B253" s="24"/>
      <c r="C253" s="25">
        <v>0</v>
      </c>
      <c r="D253" s="25">
        <v>0</v>
      </c>
      <c r="E253" s="34">
        <f t="shared" si="17"/>
        <v>0</v>
      </c>
      <c r="F253" s="41">
        <f t="shared" si="16"/>
        <v>0</v>
      </c>
      <c r="I253" s="2"/>
    </row>
    <row r="254" spans="1:9">
      <c r="A254" s="31" t="s">
        <v>192</v>
      </c>
      <c r="B254" s="24"/>
      <c r="C254" s="25">
        <v>0</v>
      </c>
      <c r="D254" s="25">
        <v>0</v>
      </c>
      <c r="E254" s="34">
        <f t="shared" si="17"/>
        <v>0</v>
      </c>
      <c r="F254" s="41">
        <f t="shared" si="16"/>
        <v>0</v>
      </c>
      <c r="I254" s="2"/>
    </row>
    <row r="255" spans="1:9">
      <c r="A255" s="38" t="s">
        <v>193</v>
      </c>
      <c r="B255" s="24"/>
      <c r="C255" s="25">
        <v>0</v>
      </c>
      <c r="D255" s="25">
        <v>0</v>
      </c>
      <c r="E255" s="34">
        <f t="shared" si="17"/>
        <v>0</v>
      </c>
      <c r="F255" s="41">
        <f t="shared" si="16"/>
        <v>0</v>
      </c>
      <c r="I255" s="2"/>
    </row>
    <row r="256" spans="1:9" s="11" customFormat="1" ht="17.25" customHeight="1">
      <c r="A256" s="43" t="s">
        <v>194</v>
      </c>
      <c r="B256" s="43"/>
      <c r="C256" s="25">
        <v>0</v>
      </c>
      <c r="D256" s="25">
        <v>0</v>
      </c>
      <c r="E256" s="34">
        <f t="shared" si="17"/>
        <v>0</v>
      </c>
      <c r="F256" s="41">
        <f t="shared" si="16"/>
        <v>0</v>
      </c>
      <c r="G256" s="10"/>
      <c r="H256" s="10"/>
    </row>
    <row r="257" spans="1:9">
      <c r="A257" s="32" t="s">
        <v>195</v>
      </c>
      <c r="B257" s="24"/>
      <c r="C257" s="25">
        <v>0</v>
      </c>
      <c r="D257" s="25">
        <v>0</v>
      </c>
      <c r="E257" s="34">
        <f t="shared" si="17"/>
        <v>0</v>
      </c>
      <c r="F257" s="41">
        <f t="shared" si="16"/>
        <v>0</v>
      </c>
      <c r="I257" s="2"/>
    </row>
    <row r="258" spans="1:9">
      <c r="A258" s="33" t="s">
        <v>196</v>
      </c>
      <c r="B258" s="24"/>
      <c r="C258" s="25">
        <v>0</v>
      </c>
      <c r="D258" s="25">
        <v>0</v>
      </c>
      <c r="E258" s="34">
        <f t="shared" si="17"/>
        <v>0</v>
      </c>
      <c r="F258" s="41">
        <f t="shared" si="16"/>
        <v>0</v>
      </c>
      <c r="I258" s="2"/>
    </row>
    <row r="259" spans="1:9">
      <c r="A259" s="33" t="s">
        <v>197</v>
      </c>
      <c r="B259" s="24"/>
      <c r="C259" s="25">
        <v>0</v>
      </c>
      <c r="D259" s="25">
        <v>0</v>
      </c>
      <c r="E259" s="34">
        <f t="shared" si="17"/>
        <v>0</v>
      </c>
      <c r="F259" s="41">
        <f t="shared" si="16"/>
        <v>0</v>
      </c>
      <c r="I259" s="2"/>
    </row>
    <row r="260" spans="1:9">
      <c r="A260" s="33" t="s">
        <v>198</v>
      </c>
      <c r="B260" s="24"/>
      <c r="C260" s="25">
        <v>0</v>
      </c>
      <c r="D260" s="25">
        <v>0</v>
      </c>
      <c r="E260" s="34">
        <f t="shared" si="17"/>
        <v>0</v>
      </c>
      <c r="F260" s="41">
        <f t="shared" si="16"/>
        <v>0</v>
      </c>
      <c r="I260" s="2"/>
    </row>
    <row r="261" spans="1:9">
      <c r="A261" s="33" t="s">
        <v>199</v>
      </c>
      <c r="B261" s="24"/>
      <c r="C261" s="25">
        <v>0</v>
      </c>
      <c r="D261" s="25">
        <v>0</v>
      </c>
      <c r="E261" s="34">
        <f t="shared" si="17"/>
        <v>0</v>
      </c>
      <c r="F261" s="41">
        <f t="shared" si="16"/>
        <v>0</v>
      </c>
      <c r="I261" s="2"/>
    </row>
    <row r="262" spans="1:9">
      <c r="A262" s="33" t="s">
        <v>412</v>
      </c>
      <c r="B262" s="24"/>
      <c r="C262" s="154"/>
      <c r="D262" s="154"/>
      <c r="E262" s="34">
        <f t="shared" si="17"/>
        <v>0</v>
      </c>
      <c r="F262" s="41">
        <v>0</v>
      </c>
      <c r="I262" s="2"/>
    </row>
    <row r="263" spans="1:9">
      <c r="A263" s="26" t="s">
        <v>3</v>
      </c>
      <c r="B263" s="24"/>
      <c r="C263" s="149"/>
      <c r="D263" s="149"/>
      <c r="E263" s="74">
        <f>SUM(E231:E262)</f>
        <v>58168</v>
      </c>
      <c r="F263" s="75">
        <f>SUM(F231:F262)</f>
        <v>33504.767999999996</v>
      </c>
      <c r="I263" s="2"/>
    </row>
    <row r="264" spans="1:9">
      <c r="A264" s="63"/>
      <c r="B264" s="35"/>
      <c r="C264" s="35"/>
      <c r="D264" s="35"/>
      <c r="E264" s="64"/>
      <c r="F264" s="57"/>
      <c r="G264" s="9"/>
    </row>
    <row r="265" spans="1:9">
      <c r="A265" s="63"/>
      <c r="B265" s="35"/>
      <c r="C265" s="35"/>
      <c r="D265" s="35"/>
      <c r="E265" s="64"/>
      <c r="F265" s="57"/>
      <c r="G265" s="9"/>
    </row>
  </sheetData>
  <mergeCells count="2">
    <mergeCell ref="A78:F78"/>
    <mergeCell ref="A1:F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6"/>
  <sheetViews>
    <sheetView tabSelected="1" workbookViewId="0">
      <selection activeCell="C245" sqref="C245"/>
    </sheetView>
  </sheetViews>
  <sheetFormatPr defaultColWidth="9" defaultRowHeight="13.5"/>
  <cols>
    <col min="1" max="1" width="28.125" style="89" customWidth="1"/>
    <col min="2" max="3" width="11.875" style="45" customWidth="1"/>
    <col min="4" max="4" width="11" style="91" customWidth="1"/>
    <col min="5" max="5" width="17" style="92" customWidth="1"/>
    <col min="6" max="6" width="12.5" style="44" customWidth="1"/>
    <col min="7" max="7" width="9" style="89"/>
    <col min="8" max="16384" width="9" style="13"/>
  </cols>
  <sheetData>
    <row r="1" spans="1:7" ht="18.75">
      <c r="A1" s="173" t="s">
        <v>439</v>
      </c>
      <c r="B1" s="173"/>
      <c r="C1" s="173"/>
      <c r="D1" s="173"/>
      <c r="E1" s="173"/>
      <c r="F1" s="89"/>
      <c r="G1" s="13"/>
    </row>
    <row r="2" spans="1:7" ht="15" customHeight="1">
      <c r="A2" s="63"/>
      <c r="B2" s="57"/>
      <c r="C2" s="57"/>
      <c r="D2" s="90"/>
      <c r="E2" s="36"/>
    </row>
    <row r="3" spans="1:7">
      <c r="A3" s="67" t="s">
        <v>5</v>
      </c>
      <c r="F3" s="82"/>
    </row>
    <row r="4" spans="1:7" ht="23.25" customHeight="1">
      <c r="A4" s="19" t="s">
        <v>6</v>
      </c>
      <c r="B4" s="152">
        <v>43449</v>
      </c>
      <c r="C4" s="21">
        <v>43480</v>
      </c>
      <c r="D4" s="83" t="s">
        <v>200</v>
      </c>
      <c r="E4" s="84" t="s">
        <v>202</v>
      </c>
      <c r="F4" s="19" t="s">
        <v>203</v>
      </c>
      <c r="G4" s="13"/>
    </row>
    <row r="5" spans="1:7" ht="15.75" customHeight="1">
      <c r="A5" s="38" t="s">
        <v>204</v>
      </c>
      <c r="B5" s="160">
        <v>27779</v>
      </c>
      <c r="C5" s="86">
        <v>28305</v>
      </c>
      <c r="D5" s="86">
        <f>C5-B5</f>
        <v>526</v>
      </c>
      <c r="E5" s="42">
        <f t="shared" ref="E5:E68" si="0">D5*3.2</f>
        <v>1683.2</v>
      </c>
      <c r="F5" s="24"/>
      <c r="G5" s="13"/>
    </row>
    <row r="6" spans="1:7">
      <c r="A6" s="38" t="s">
        <v>205</v>
      </c>
      <c r="B6" s="160">
        <v>37119</v>
      </c>
      <c r="C6" s="86">
        <v>37807</v>
      </c>
      <c r="D6" s="86">
        <f t="shared" ref="D6:D69" si="1">C6-B6</f>
        <v>688</v>
      </c>
      <c r="E6" s="42">
        <f t="shared" si="0"/>
        <v>2201.6</v>
      </c>
      <c r="F6" s="85"/>
      <c r="G6" s="13"/>
    </row>
    <row r="7" spans="1:7">
      <c r="A7" s="38" t="s">
        <v>206</v>
      </c>
      <c r="B7" s="160">
        <v>27700</v>
      </c>
      <c r="C7" s="86">
        <v>28169</v>
      </c>
      <c r="D7" s="86">
        <f t="shared" si="1"/>
        <v>469</v>
      </c>
      <c r="E7" s="42">
        <f t="shared" si="0"/>
        <v>1500.8000000000002</v>
      </c>
      <c r="F7" s="38"/>
      <c r="G7" s="13"/>
    </row>
    <row r="8" spans="1:7">
      <c r="A8" s="38" t="s">
        <v>207</v>
      </c>
      <c r="B8" s="160">
        <v>44136</v>
      </c>
      <c r="C8" s="86">
        <v>44897</v>
      </c>
      <c r="D8" s="86">
        <f t="shared" si="1"/>
        <v>761</v>
      </c>
      <c r="E8" s="42">
        <f t="shared" si="0"/>
        <v>2435.2000000000003</v>
      </c>
      <c r="F8" s="38"/>
      <c r="G8" s="13"/>
    </row>
    <row r="9" spans="1:7">
      <c r="A9" s="38" t="s">
        <v>208</v>
      </c>
      <c r="B9" s="160">
        <v>20618</v>
      </c>
      <c r="C9" s="86">
        <v>20937</v>
      </c>
      <c r="D9" s="86">
        <f t="shared" si="1"/>
        <v>319</v>
      </c>
      <c r="E9" s="42">
        <f t="shared" si="0"/>
        <v>1020.8000000000001</v>
      </c>
      <c r="F9" s="38"/>
      <c r="G9" s="13"/>
    </row>
    <row r="10" spans="1:7">
      <c r="A10" s="38" t="s">
        <v>209</v>
      </c>
      <c r="B10" s="160">
        <v>20489</v>
      </c>
      <c r="C10" s="86">
        <v>20958</v>
      </c>
      <c r="D10" s="86">
        <f t="shared" si="1"/>
        <v>469</v>
      </c>
      <c r="E10" s="42">
        <f t="shared" si="0"/>
        <v>1500.8000000000002</v>
      </c>
      <c r="F10" s="38"/>
      <c r="G10" s="13"/>
    </row>
    <row r="11" spans="1:7">
      <c r="A11" s="38" t="s">
        <v>210</v>
      </c>
      <c r="B11" s="160">
        <v>46243</v>
      </c>
      <c r="C11" s="86">
        <v>47673</v>
      </c>
      <c r="D11" s="86">
        <f t="shared" si="1"/>
        <v>1430</v>
      </c>
      <c r="E11" s="42">
        <f t="shared" si="0"/>
        <v>4576</v>
      </c>
      <c r="F11" s="38"/>
      <c r="G11" s="13"/>
    </row>
    <row r="12" spans="1:7">
      <c r="A12" s="38" t="s">
        <v>211</v>
      </c>
      <c r="B12" s="160">
        <v>7162</v>
      </c>
      <c r="C12" s="86">
        <v>7333</v>
      </c>
      <c r="D12" s="86">
        <f t="shared" si="1"/>
        <v>171</v>
      </c>
      <c r="E12" s="42">
        <f t="shared" si="0"/>
        <v>547.20000000000005</v>
      </c>
      <c r="F12" s="38"/>
      <c r="G12" s="13"/>
    </row>
    <row r="13" spans="1:7">
      <c r="A13" s="38" t="s">
        <v>212</v>
      </c>
      <c r="B13" s="160">
        <v>41391</v>
      </c>
      <c r="C13" s="86">
        <v>42154</v>
      </c>
      <c r="D13" s="86">
        <f t="shared" si="1"/>
        <v>763</v>
      </c>
      <c r="E13" s="42">
        <f t="shared" si="0"/>
        <v>2441.6</v>
      </c>
      <c r="F13" s="38"/>
      <c r="G13" s="13"/>
    </row>
    <row r="14" spans="1:7">
      <c r="A14" s="38" t="s">
        <v>213</v>
      </c>
      <c r="B14" s="160">
        <v>5007</v>
      </c>
      <c r="C14" s="86">
        <v>5123</v>
      </c>
      <c r="D14" s="86">
        <f t="shared" si="1"/>
        <v>116</v>
      </c>
      <c r="E14" s="42">
        <f t="shared" si="0"/>
        <v>371.20000000000005</v>
      </c>
      <c r="F14" s="38"/>
      <c r="G14" s="13"/>
    </row>
    <row r="15" spans="1:7">
      <c r="A15" s="38" t="s">
        <v>214</v>
      </c>
      <c r="B15" s="160">
        <v>189</v>
      </c>
      <c r="C15" s="86">
        <v>190</v>
      </c>
      <c r="D15" s="86">
        <f t="shared" si="1"/>
        <v>1</v>
      </c>
      <c r="E15" s="42">
        <f t="shared" si="0"/>
        <v>3.2</v>
      </c>
      <c r="F15" s="38"/>
      <c r="G15" s="13"/>
    </row>
    <row r="16" spans="1:7">
      <c r="A16" s="38" t="s">
        <v>215</v>
      </c>
      <c r="B16" s="160">
        <v>416</v>
      </c>
      <c r="C16" s="86">
        <v>422</v>
      </c>
      <c r="D16" s="86">
        <f t="shared" si="1"/>
        <v>6</v>
      </c>
      <c r="E16" s="42">
        <f t="shared" si="0"/>
        <v>19.200000000000003</v>
      </c>
      <c r="F16" s="38"/>
      <c r="G16" s="13"/>
    </row>
    <row r="17" spans="1:7">
      <c r="A17" s="38" t="s">
        <v>216</v>
      </c>
      <c r="B17" s="160">
        <v>39792</v>
      </c>
      <c r="C17" s="86">
        <v>40457</v>
      </c>
      <c r="D17" s="86">
        <f t="shared" si="1"/>
        <v>665</v>
      </c>
      <c r="E17" s="42">
        <f t="shared" si="0"/>
        <v>2128</v>
      </c>
      <c r="F17" s="38"/>
      <c r="G17" s="13"/>
    </row>
    <row r="18" spans="1:7">
      <c r="A18" s="38" t="s">
        <v>217</v>
      </c>
      <c r="B18" s="160">
        <v>42738</v>
      </c>
      <c r="C18" s="86">
        <v>43479</v>
      </c>
      <c r="D18" s="86">
        <f t="shared" si="1"/>
        <v>741</v>
      </c>
      <c r="E18" s="42">
        <f t="shared" si="0"/>
        <v>2371.2000000000003</v>
      </c>
      <c r="F18" s="38"/>
      <c r="G18" s="13"/>
    </row>
    <row r="19" spans="1:7" s="1" customFormat="1">
      <c r="A19" s="38" t="s">
        <v>218</v>
      </c>
      <c r="B19" s="160">
        <v>226</v>
      </c>
      <c r="C19" s="86">
        <v>241</v>
      </c>
      <c r="D19" s="86">
        <f t="shared" si="1"/>
        <v>15</v>
      </c>
      <c r="E19" s="42">
        <f t="shared" si="0"/>
        <v>48</v>
      </c>
      <c r="F19" s="38"/>
    </row>
    <row r="20" spans="1:7">
      <c r="A20" s="38" t="s">
        <v>219</v>
      </c>
      <c r="B20" s="160">
        <v>587</v>
      </c>
      <c r="C20" s="86">
        <v>587</v>
      </c>
      <c r="D20" s="86">
        <f t="shared" si="1"/>
        <v>0</v>
      </c>
      <c r="E20" s="42">
        <f t="shared" si="0"/>
        <v>0</v>
      </c>
      <c r="F20" s="38"/>
      <c r="G20" s="13"/>
    </row>
    <row r="21" spans="1:7" ht="15" customHeight="1">
      <c r="A21" s="38" t="s">
        <v>220</v>
      </c>
      <c r="B21" s="160">
        <v>50198</v>
      </c>
      <c r="C21" s="86">
        <v>50198</v>
      </c>
      <c r="D21" s="86">
        <f t="shared" si="1"/>
        <v>0</v>
      </c>
      <c r="E21" s="42">
        <f t="shared" si="0"/>
        <v>0</v>
      </c>
      <c r="F21" s="38"/>
      <c r="G21" s="13"/>
    </row>
    <row r="22" spans="1:7" ht="15.75" customHeight="1">
      <c r="A22" s="38" t="s">
        <v>221</v>
      </c>
      <c r="B22" s="160">
        <v>39696</v>
      </c>
      <c r="C22" s="86">
        <v>40876</v>
      </c>
      <c r="D22" s="86">
        <f t="shared" si="1"/>
        <v>1180</v>
      </c>
      <c r="E22" s="42">
        <f t="shared" si="0"/>
        <v>3776</v>
      </c>
      <c r="F22" s="38"/>
      <c r="G22" s="13"/>
    </row>
    <row r="23" spans="1:7">
      <c r="A23" s="38" t="s">
        <v>222</v>
      </c>
      <c r="B23" s="160">
        <v>3372</v>
      </c>
      <c r="C23" s="86">
        <v>3473</v>
      </c>
      <c r="D23" s="86">
        <f t="shared" si="1"/>
        <v>101</v>
      </c>
      <c r="E23" s="42">
        <f t="shared" si="0"/>
        <v>323.20000000000005</v>
      </c>
      <c r="F23" s="38"/>
      <c r="G23" s="13"/>
    </row>
    <row r="24" spans="1:7">
      <c r="A24" s="38" t="s">
        <v>223</v>
      </c>
      <c r="B24" s="160">
        <v>21340</v>
      </c>
      <c r="C24" s="86">
        <v>21565</v>
      </c>
      <c r="D24" s="86">
        <f t="shared" si="1"/>
        <v>225</v>
      </c>
      <c r="E24" s="42">
        <f t="shared" si="0"/>
        <v>720</v>
      </c>
      <c r="F24" s="38"/>
      <c r="G24" s="13"/>
    </row>
    <row r="25" spans="1:7">
      <c r="A25" s="38" t="s">
        <v>224</v>
      </c>
      <c r="B25" s="160">
        <v>296</v>
      </c>
      <c r="C25" s="86">
        <v>333</v>
      </c>
      <c r="D25" s="86">
        <f t="shared" si="1"/>
        <v>37</v>
      </c>
      <c r="E25" s="42">
        <f t="shared" si="0"/>
        <v>118.4</v>
      </c>
      <c r="F25" s="38"/>
      <c r="G25" s="13"/>
    </row>
    <row r="26" spans="1:7">
      <c r="A26" s="38" t="s">
        <v>225</v>
      </c>
      <c r="B26" s="160">
        <v>65325</v>
      </c>
      <c r="C26" s="86">
        <v>66608</v>
      </c>
      <c r="D26" s="86">
        <f t="shared" si="1"/>
        <v>1283</v>
      </c>
      <c r="E26" s="42">
        <f t="shared" si="0"/>
        <v>4105.6000000000004</v>
      </c>
      <c r="F26" s="38"/>
      <c r="G26" s="13"/>
    </row>
    <row r="27" spans="1:7">
      <c r="A27" s="38" t="s">
        <v>226</v>
      </c>
      <c r="B27" s="160">
        <v>2280</v>
      </c>
      <c r="C27" s="86">
        <v>2385</v>
      </c>
      <c r="D27" s="86">
        <f t="shared" si="1"/>
        <v>105</v>
      </c>
      <c r="E27" s="42">
        <f t="shared" si="0"/>
        <v>336</v>
      </c>
      <c r="F27" s="38"/>
      <c r="G27" s="13"/>
    </row>
    <row r="28" spans="1:7">
      <c r="A28" s="38" t="s">
        <v>227</v>
      </c>
      <c r="B28" s="160">
        <v>918</v>
      </c>
      <c r="C28" s="86">
        <v>923</v>
      </c>
      <c r="D28" s="86">
        <f t="shared" si="1"/>
        <v>5</v>
      </c>
      <c r="E28" s="42">
        <f t="shared" si="0"/>
        <v>16</v>
      </c>
      <c r="F28" s="38"/>
      <c r="G28" s="13"/>
    </row>
    <row r="29" spans="1:7">
      <c r="A29" s="38" t="s">
        <v>228</v>
      </c>
      <c r="B29" s="160">
        <v>17780</v>
      </c>
      <c r="C29" s="86">
        <v>18211</v>
      </c>
      <c r="D29" s="86">
        <f t="shared" si="1"/>
        <v>431</v>
      </c>
      <c r="E29" s="42">
        <f t="shared" si="0"/>
        <v>1379.2</v>
      </c>
      <c r="F29" s="38"/>
      <c r="G29" s="13"/>
    </row>
    <row r="30" spans="1:7">
      <c r="A30" s="38" t="s">
        <v>229</v>
      </c>
      <c r="B30" s="160">
        <v>31346</v>
      </c>
      <c r="C30" s="86">
        <v>32470</v>
      </c>
      <c r="D30" s="86">
        <f t="shared" si="1"/>
        <v>1124</v>
      </c>
      <c r="E30" s="42">
        <f t="shared" si="0"/>
        <v>3596.8</v>
      </c>
      <c r="F30" s="38"/>
      <c r="G30" s="13"/>
    </row>
    <row r="31" spans="1:7">
      <c r="A31" s="38" t="s">
        <v>230</v>
      </c>
      <c r="B31" s="160">
        <v>380</v>
      </c>
      <c r="C31" s="86">
        <v>380</v>
      </c>
      <c r="D31" s="86">
        <f t="shared" si="1"/>
        <v>0</v>
      </c>
      <c r="E31" s="42">
        <f t="shared" si="0"/>
        <v>0</v>
      </c>
      <c r="F31" s="38"/>
      <c r="G31" s="13"/>
    </row>
    <row r="32" spans="1:7" ht="14.25" customHeight="1">
      <c r="A32" s="38" t="s">
        <v>231</v>
      </c>
      <c r="B32" s="160">
        <v>352</v>
      </c>
      <c r="C32" s="86">
        <v>359</v>
      </c>
      <c r="D32" s="86">
        <f t="shared" si="1"/>
        <v>7</v>
      </c>
      <c r="E32" s="42">
        <f t="shared" si="0"/>
        <v>22.400000000000002</v>
      </c>
      <c r="F32" s="38"/>
      <c r="G32" s="13"/>
    </row>
    <row r="33" spans="1:7">
      <c r="A33" s="38" t="s">
        <v>232</v>
      </c>
      <c r="B33" s="160">
        <v>4815</v>
      </c>
      <c r="C33" s="86">
        <v>4910</v>
      </c>
      <c r="D33" s="86">
        <f t="shared" si="1"/>
        <v>95</v>
      </c>
      <c r="E33" s="42">
        <f t="shared" si="0"/>
        <v>304</v>
      </c>
      <c r="F33" s="38"/>
      <c r="G33" s="13"/>
    </row>
    <row r="34" spans="1:7">
      <c r="A34" s="38" t="s">
        <v>233</v>
      </c>
      <c r="B34" s="160">
        <v>275</v>
      </c>
      <c r="C34" s="86">
        <v>282</v>
      </c>
      <c r="D34" s="86">
        <f t="shared" si="1"/>
        <v>7</v>
      </c>
      <c r="E34" s="42">
        <f t="shared" si="0"/>
        <v>22.400000000000002</v>
      </c>
      <c r="F34" s="38"/>
      <c r="G34" s="13"/>
    </row>
    <row r="35" spans="1:7" ht="13.5" customHeight="1">
      <c r="A35" s="38" t="s">
        <v>234</v>
      </c>
      <c r="B35" s="160">
        <v>59</v>
      </c>
      <c r="C35" s="86">
        <v>80</v>
      </c>
      <c r="D35" s="86">
        <f t="shared" si="1"/>
        <v>21</v>
      </c>
      <c r="E35" s="42">
        <f t="shared" si="0"/>
        <v>67.2</v>
      </c>
      <c r="F35" s="38"/>
      <c r="G35" s="13"/>
    </row>
    <row r="36" spans="1:7">
      <c r="A36" s="38" t="s">
        <v>235</v>
      </c>
      <c r="B36" s="160">
        <v>191</v>
      </c>
      <c r="C36" s="86">
        <v>200</v>
      </c>
      <c r="D36" s="86">
        <f t="shared" si="1"/>
        <v>9</v>
      </c>
      <c r="E36" s="42">
        <f t="shared" si="0"/>
        <v>28.8</v>
      </c>
      <c r="F36" s="38"/>
      <c r="G36" s="13"/>
    </row>
    <row r="37" spans="1:7">
      <c r="A37" s="38" t="s">
        <v>236</v>
      </c>
      <c r="B37" s="160">
        <v>41247</v>
      </c>
      <c r="C37" s="86">
        <v>42067</v>
      </c>
      <c r="D37" s="86">
        <f t="shared" si="1"/>
        <v>820</v>
      </c>
      <c r="E37" s="42">
        <f t="shared" si="0"/>
        <v>2624</v>
      </c>
      <c r="F37" s="38"/>
      <c r="G37" s="13"/>
    </row>
    <row r="38" spans="1:7">
      <c r="A38" s="38" t="s">
        <v>237</v>
      </c>
      <c r="B38" s="160">
        <v>19991</v>
      </c>
      <c r="C38" s="86">
        <v>20426</v>
      </c>
      <c r="D38" s="86">
        <f t="shared" si="1"/>
        <v>435</v>
      </c>
      <c r="E38" s="42">
        <f t="shared" si="0"/>
        <v>1392</v>
      </c>
      <c r="F38" s="38"/>
      <c r="G38" s="13"/>
    </row>
    <row r="39" spans="1:7">
      <c r="A39" s="38" t="s">
        <v>238</v>
      </c>
      <c r="B39" s="160">
        <v>2394</v>
      </c>
      <c r="C39" s="86">
        <v>2480</v>
      </c>
      <c r="D39" s="86">
        <f t="shared" si="1"/>
        <v>86</v>
      </c>
      <c r="E39" s="42">
        <f t="shared" si="0"/>
        <v>275.2</v>
      </c>
      <c r="F39" s="38"/>
      <c r="G39" s="13"/>
    </row>
    <row r="40" spans="1:7">
      <c r="A40" s="38" t="s">
        <v>239</v>
      </c>
      <c r="B40" s="160">
        <v>163</v>
      </c>
      <c r="C40" s="86">
        <v>166</v>
      </c>
      <c r="D40" s="86">
        <f t="shared" si="1"/>
        <v>3</v>
      </c>
      <c r="E40" s="42">
        <f t="shared" si="0"/>
        <v>9.6000000000000014</v>
      </c>
      <c r="F40" s="38"/>
      <c r="G40" s="13"/>
    </row>
    <row r="41" spans="1:7">
      <c r="A41" s="38" t="s">
        <v>240</v>
      </c>
      <c r="B41" s="160">
        <v>51</v>
      </c>
      <c r="C41" s="86">
        <v>80</v>
      </c>
      <c r="D41" s="86">
        <f t="shared" si="1"/>
        <v>29</v>
      </c>
      <c r="E41" s="42">
        <f t="shared" si="0"/>
        <v>92.800000000000011</v>
      </c>
      <c r="F41" s="38"/>
      <c r="G41" s="13"/>
    </row>
    <row r="42" spans="1:7">
      <c r="A42" s="38" t="s">
        <v>241</v>
      </c>
      <c r="B42" s="160">
        <v>311</v>
      </c>
      <c r="C42" s="86">
        <v>388</v>
      </c>
      <c r="D42" s="86">
        <f t="shared" si="1"/>
        <v>77</v>
      </c>
      <c r="E42" s="42">
        <f t="shared" si="0"/>
        <v>246.4</v>
      </c>
      <c r="F42" s="38"/>
      <c r="G42" s="13"/>
    </row>
    <row r="43" spans="1:7" ht="15.75" customHeight="1">
      <c r="A43" s="23" t="s">
        <v>242</v>
      </c>
      <c r="B43" s="160">
        <v>135131</v>
      </c>
      <c r="C43" s="86">
        <v>136531</v>
      </c>
      <c r="D43" s="86">
        <f>C43-B43-D44</f>
        <v>1127</v>
      </c>
      <c r="E43" s="42">
        <f t="shared" si="0"/>
        <v>3606.4</v>
      </c>
      <c r="F43" s="38"/>
      <c r="G43" s="13"/>
    </row>
    <row r="44" spans="1:7" ht="15.75" customHeight="1">
      <c r="A44" s="38" t="s">
        <v>243</v>
      </c>
      <c r="B44" s="160">
        <v>951913</v>
      </c>
      <c r="C44" s="86">
        <v>952186</v>
      </c>
      <c r="D44" s="86">
        <f t="shared" si="1"/>
        <v>273</v>
      </c>
      <c r="E44" s="42">
        <f t="shared" si="0"/>
        <v>873.6</v>
      </c>
      <c r="F44" s="38"/>
      <c r="G44" s="13"/>
    </row>
    <row r="45" spans="1:7">
      <c r="A45" s="38" t="s">
        <v>244</v>
      </c>
      <c r="B45" s="160">
        <v>3858</v>
      </c>
      <c r="C45" s="86">
        <v>4100</v>
      </c>
      <c r="D45" s="86">
        <f t="shared" si="1"/>
        <v>242</v>
      </c>
      <c r="E45" s="42">
        <f t="shared" si="0"/>
        <v>774.40000000000009</v>
      </c>
      <c r="F45" s="38"/>
      <c r="G45" s="13"/>
    </row>
    <row r="46" spans="1:7">
      <c r="A46" s="38" t="s">
        <v>245</v>
      </c>
      <c r="B46" s="160">
        <v>878</v>
      </c>
      <c r="C46" s="86">
        <v>878</v>
      </c>
      <c r="D46" s="86">
        <f t="shared" si="1"/>
        <v>0</v>
      </c>
      <c r="E46" s="42">
        <f t="shared" si="0"/>
        <v>0</v>
      </c>
      <c r="F46" s="38"/>
      <c r="G46" s="13"/>
    </row>
    <row r="47" spans="1:7">
      <c r="A47" s="38" t="s">
        <v>246</v>
      </c>
      <c r="B47" s="160">
        <v>707</v>
      </c>
      <c r="C47" s="86">
        <v>707</v>
      </c>
      <c r="D47" s="86">
        <f t="shared" si="1"/>
        <v>0</v>
      </c>
      <c r="E47" s="42">
        <f t="shared" si="0"/>
        <v>0</v>
      </c>
      <c r="F47" s="38"/>
      <c r="G47" s="13"/>
    </row>
    <row r="48" spans="1:7">
      <c r="A48" s="38" t="s">
        <v>247</v>
      </c>
      <c r="B48" s="160">
        <v>3518</v>
      </c>
      <c r="C48" s="86">
        <v>3538</v>
      </c>
      <c r="D48" s="86">
        <f t="shared" si="1"/>
        <v>20</v>
      </c>
      <c r="E48" s="42">
        <f t="shared" si="0"/>
        <v>64</v>
      </c>
      <c r="F48" s="38"/>
      <c r="G48" s="13"/>
    </row>
    <row r="49" spans="1:7">
      <c r="A49" s="38" t="s">
        <v>248</v>
      </c>
      <c r="B49" s="160">
        <v>12450</v>
      </c>
      <c r="C49" s="86">
        <v>12780</v>
      </c>
      <c r="D49" s="86">
        <f>C49-B49</f>
        <v>330</v>
      </c>
      <c r="E49" s="42">
        <f t="shared" si="0"/>
        <v>1056</v>
      </c>
      <c r="F49" s="38"/>
      <c r="G49" s="13"/>
    </row>
    <row r="50" spans="1:7">
      <c r="A50" s="38" t="s">
        <v>249</v>
      </c>
      <c r="B50" s="160">
        <v>4</v>
      </c>
      <c r="C50" s="86">
        <v>4</v>
      </c>
      <c r="D50" s="86">
        <f t="shared" si="1"/>
        <v>0</v>
      </c>
      <c r="E50" s="42">
        <f t="shared" si="0"/>
        <v>0</v>
      </c>
      <c r="F50" s="38"/>
      <c r="G50" s="13"/>
    </row>
    <row r="51" spans="1:7">
      <c r="A51" s="38" t="s">
        <v>250</v>
      </c>
      <c r="B51" s="160">
        <v>98</v>
      </c>
      <c r="C51" s="86">
        <v>103</v>
      </c>
      <c r="D51" s="86">
        <f t="shared" si="1"/>
        <v>5</v>
      </c>
      <c r="E51" s="42">
        <f t="shared" si="0"/>
        <v>16</v>
      </c>
      <c r="F51" s="38"/>
      <c r="G51" s="13"/>
    </row>
    <row r="52" spans="1:7">
      <c r="A52" s="38" t="s">
        <v>251</v>
      </c>
      <c r="B52" s="160">
        <v>999147</v>
      </c>
      <c r="C52" s="86">
        <v>999147</v>
      </c>
      <c r="D52" s="86">
        <f t="shared" si="1"/>
        <v>0</v>
      </c>
      <c r="E52" s="42">
        <f t="shared" si="0"/>
        <v>0</v>
      </c>
      <c r="F52" s="38"/>
      <c r="G52" s="13"/>
    </row>
    <row r="53" spans="1:7">
      <c r="A53" s="38" t="s">
        <v>252</v>
      </c>
      <c r="B53" s="160">
        <v>8499</v>
      </c>
      <c r="C53" s="86">
        <v>8595</v>
      </c>
      <c r="D53" s="178">
        <f>C53-B53</f>
        <v>96</v>
      </c>
      <c r="E53" s="42">
        <f t="shared" si="0"/>
        <v>307.20000000000005</v>
      </c>
      <c r="F53" s="38"/>
      <c r="G53" s="13"/>
    </row>
    <row r="54" spans="1:7">
      <c r="A54" s="38" t="s">
        <v>253</v>
      </c>
      <c r="B54" s="160">
        <v>0</v>
      </c>
      <c r="C54" s="86">
        <v>0</v>
      </c>
      <c r="D54" s="86">
        <f t="shared" si="1"/>
        <v>0</v>
      </c>
      <c r="E54" s="42">
        <f t="shared" si="0"/>
        <v>0</v>
      </c>
      <c r="F54" s="38"/>
      <c r="G54" s="13"/>
    </row>
    <row r="55" spans="1:7">
      <c r="A55" s="38" t="s">
        <v>254</v>
      </c>
      <c r="B55" s="160">
        <v>4703</v>
      </c>
      <c r="C55" s="86">
        <v>4795</v>
      </c>
      <c r="D55" s="86">
        <f t="shared" si="1"/>
        <v>92</v>
      </c>
      <c r="E55" s="42">
        <f t="shared" si="0"/>
        <v>294.40000000000003</v>
      </c>
      <c r="F55" s="38"/>
      <c r="G55" s="13"/>
    </row>
    <row r="56" spans="1:7">
      <c r="A56" s="38" t="s">
        <v>255</v>
      </c>
      <c r="B56" s="160">
        <v>2094</v>
      </c>
      <c r="C56" s="86">
        <v>2122</v>
      </c>
      <c r="D56" s="86">
        <f t="shared" si="1"/>
        <v>28</v>
      </c>
      <c r="E56" s="42">
        <f t="shared" si="0"/>
        <v>89.600000000000009</v>
      </c>
      <c r="F56" s="38"/>
      <c r="G56" s="13"/>
    </row>
    <row r="57" spans="1:7">
      <c r="A57" s="38" t="s">
        <v>256</v>
      </c>
      <c r="B57" s="160">
        <v>2199</v>
      </c>
      <c r="C57" s="86">
        <v>2220</v>
      </c>
      <c r="D57" s="86">
        <f t="shared" si="1"/>
        <v>21</v>
      </c>
      <c r="E57" s="42">
        <f t="shared" si="0"/>
        <v>67.2</v>
      </c>
      <c r="F57" s="38"/>
      <c r="G57" s="13"/>
    </row>
    <row r="58" spans="1:7">
      <c r="A58" s="38" t="s">
        <v>257</v>
      </c>
      <c r="B58" s="160">
        <v>2257</v>
      </c>
      <c r="C58" s="86">
        <v>2284</v>
      </c>
      <c r="D58" s="86">
        <f t="shared" si="1"/>
        <v>27</v>
      </c>
      <c r="E58" s="42">
        <f t="shared" si="0"/>
        <v>86.4</v>
      </c>
      <c r="F58" s="38"/>
      <c r="G58" s="13"/>
    </row>
    <row r="59" spans="1:7">
      <c r="A59" s="38" t="s">
        <v>258</v>
      </c>
      <c r="B59" s="160">
        <v>0</v>
      </c>
      <c r="C59" s="86">
        <v>0</v>
      </c>
      <c r="D59" s="86">
        <f t="shared" si="1"/>
        <v>0</v>
      </c>
      <c r="E59" s="42">
        <f t="shared" si="0"/>
        <v>0</v>
      </c>
      <c r="F59" s="38"/>
      <c r="G59" s="13"/>
    </row>
    <row r="60" spans="1:7">
      <c r="A60" s="38" t="s">
        <v>259</v>
      </c>
      <c r="B60" s="160">
        <v>8592</v>
      </c>
      <c r="C60" s="86">
        <v>8642</v>
      </c>
      <c r="D60" s="86">
        <f t="shared" si="1"/>
        <v>50</v>
      </c>
      <c r="E60" s="42">
        <f t="shared" si="0"/>
        <v>160</v>
      </c>
      <c r="F60" s="38"/>
      <c r="G60" s="13"/>
    </row>
    <row r="61" spans="1:7">
      <c r="A61" s="38" t="s">
        <v>260</v>
      </c>
      <c r="B61" s="160">
        <v>6495</v>
      </c>
      <c r="C61" s="86">
        <v>6618</v>
      </c>
      <c r="D61" s="86">
        <f t="shared" si="1"/>
        <v>123</v>
      </c>
      <c r="E61" s="42">
        <f t="shared" si="0"/>
        <v>393.6</v>
      </c>
      <c r="F61" s="38"/>
      <c r="G61" s="13"/>
    </row>
    <row r="62" spans="1:7">
      <c r="A62" s="38" t="s">
        <v>261</v>
      </c>
      <c r="B62" s="160">
        <v>0</v>
      </c>
      <c r="C62" s="86">
        <v>0</v>
      </c>
      <c r="D62" s="86">
        <f t="shared" si="1"/>
        <v>0</v>
      </c>
      <c r="E62" s="42">
        <f t="shared" si="0"/>
        <v>0</v>
      </c>
      <c r="F62" s="38"/>
      <c r="G62" s="13"/>
    </row>
    <row r="63" spans="1:7" s="16" customFormat="1">
      <c r="A63" s="93" t="s">
        <v>262</v>
      </c>
      <c r="B63" s="161">
        <v>91437</v>
      </c>
      <c r="C63" s="94">
        <v>91437</v>
      </c>
      <c r="D63" s="86">
        <f t="shared" si="1"/>
        <v>0</v>
      </c>
      <c r="E63" s="42">
        <f t="shared" si="0"/>
        <v>0</v>
      </c>
      <c r="F63" s="93"/>
    </row>
    <row r="64" spans="1:7">
      <c r="A64" s="38" t="s">
        <v>263</v>
      </c>
      <c r="B64" s="160">
        <v>4257</v>
      </c>
      <c r="C64" s="86">
        <v>4290</v>
      </c>
      <c r="D64" s="86">
        <f t="shared" si="1"/>
        <v>33</v>
      </c>
      <c r="E64" s="42">
        <f t="shared" si="0"/>
        <v>105.60000000000001</v>
      </c>
      <c r="F64" s="38"/>
      <c r="G64" s="13"/>
    </row>
    <row r="65" spans="1:7">
      <c r="A65" s="38" t="s">
        <v>264</v>
      </c>
      <c r="B65" s="160">
        <v>3006</v>
      </c>
      <c r="C65" s="86">
        <v>3006</v>
      </c>
      <c r="D65" s="86">
        <f t="shared" si="1"/>
        <v>0</v>
      </c>
      <c r="E65" s="42">
        <f t="shared" si="0"/>
        <v>0</v>
      </c>
      <c r="F65" s="38"/>
      <c r="G65" s="13"/>
    </row>
    <row r="66" spans="1:7">
      <c r="A66" s="38" t="s">
        <v>265</v>
      </c>
      <c r="B66" s="160">
        <v>21486</v>
      </c>
      <c r="C66" s="86">
        <v>21938</v>
      </c>
      <c r="D66" s="86">
        <f>C66-B66</f>
        <v>452</v>
      </c>
      <c r="E66" s="42">
        <f t="shared" si="0"/>
        <v>1446.4</v>
      </c>
      <c r="F66" s="38"/>
      <c r="G66" s="13"/>
    </row>
    <row r="67" spans="1:7">
      <c r="A67" s="38" t="s">
        <v>266</v>
      </c>
      <c r="B67" s="160">
        <v>10383</v>
      </c>
      <c r="C67" s="86">
        <v>10485</v>
      </c>
      <c r="D67" s="86">
        <f t="shared" si="1"/>
        <v>102</v>
      </c>
      <c r="E67" s="42">
        <f t="shared" si="0"/>
        <v>326.40000000000003</v>
      </c>
      <c r="F67" s="38"/>
      <c r="G67" s="13"/>
    </row>
    <row r="68" spans="1:7" s="16" customFormat="1">
      <c r="A68" s="93" t="s">
        <v>267</v>
      </c>
      <c r="B68" s="15">
        <v>4121</v>
      </c>
      <c r="C68" s="95">
        <v>4137</v>
      </c>
      <c r="D68" s="86">
        <f t="shared" si="1"/>
        <v>16</v>
      </c>
      <c r="E68" s="42">
        <f t="shared" si="0"/>
        <v>51.2</v>
      </c>
      <c r="F68" s="93"/>
    </row>
    <row r="69" spans="1:7">
      <c r="A69" s="38" t="s">
        <v>268</v>
      </c>
      <c r="B69" s="160">
        <v>1048</v>
      </c>
      <c r="C69" s="86">
        <v>1067</v>
      </c>
      <c r="D69" s="86">
        <f t="shared" si="1"/>
        <v>19</v>
      </c>
      <c r="E69" s="42">
        <f t="shared" ref="E69:E132" si="2">D69*3.2</f>
        <v>60.800000000000004</v>
      </c>
      <c r="F69" s="38"/>
      <c r="G69" s="13"/>
    </row>
    <row r="70" spans="1:7">
      <c r="A70" s="38" t="s">
        <v>269</v>
      </c>
      <c r="B70" s="160">
        <v>1355</v>
      </c>
      <c r="C70" s="86">
        <v>1363</v>
      </c>
      <c r="D70" s="86">
        <f t="shared" ref="D70:D133" si="3">C70-B70</f>
        <v>8</v>
      </c>
      <c r="E70" s="42">
        <f t="shared" si="2"/>
        <v>25.6</v>
      </c>
      <c r="F70" s="38"/>
      <c r="G70" s="13"/>
    </row>
    <row r="71" spans="1:7">
      <c r="A71" s="38" t="s">
        <v>270</v>
      </c>
      <c r="B71" s="160">
        <v>0</v>
      </c>
      <c r="C71" s="86">
        <v>0</v>
      </c>
      <c r="D71" s="86">
        <f t="shared" si="3"/>
        <v>0</v>
      </c>
      <c r="E71" s="42">
        <f t="shared" si="2"/>
        <v>0</v>
      </c>
      <c r="F71" s="38"/>
      <c r="G71" s="13"/>
    </row>
    <row r="72" spans="1:7">
      <c r="A72" s="38" t="s">
        <v>271</v>
      </c>
      <c r="B72" s="160">
        <v>13434</v>
      </c>
      <c r="C72" s="86">
        <v>13584</v>
      </c>
      <c r="D72" s="86">
        <f t="shared" si="3"/>
        <v>150</v>
      </c>
      <c r="E72" s="42">
        <f t="shared" si="2"/>
        <v>480</v>
      </c>
      <c r="F72" s="38"/>
      <c r="G72" s="13"/>
    </row>
    <row r="73" spans="1:7">
      <c r="A73" s="38" t="s">
        <v>272</v>
      </c>
      <c r="B73" s="160">
        <v>16615</v>
      </c>
      <c r="C73" s="86">
        <v>16812</v>
      </c>
      <c r="D73" s="86">
        <f t="shared" si="3"/>
        <v>197</v>
      </c>
      <c r="E73" s="42">
        <f t="shared" si="2"/>
        <v>630.40000000000009</v>
      </c>
      <c r="F73" s="38"/>
      <c r="G73" s="13"/>
    </row>
    <row r="74" spans="1:7">
      <c r="A74" s="38" t="s">
        <v>273</v>
      </c>
      <c r="B74" s="160">
        <v>0</v>
      </c>
      <c r="C74" s="86">
        <v>0</v>
      </c>
      <c r="D74" s="86">
        <f t="shared" si="3"/>
        <v>0</v>
      </c>
      <c r="E74" s="42">
        <f t="shared" si="2"/>
        <v>0</v>
      </c>
      <c r="F74" s="38"/>
      <c r="G74" s="13"/>
    </row>
    <row r="75" spans="1:7">
      <c r="A75" s="38" t="s">
        <v>274</v>
      </c>
      <c r="B75" s="160">
        <v>3954</v>
      </c>
      <c r="C75" s="86">
        <v>3980</v>
      </c>
      <c r="D75" s="86">
        <f t="shared" si="3"/>
        <v>26</v>
      </c>
      <c r="E75" s="42">
        <f t="shared" si="2"/>
        <v>83.2</v>
      </c>
      <c r="F75" s="38"/>
      <c r="G75" s="13"/>
    </row>
    <row r="76" spans="1:7">
      <c r="A76" s="38" t="s">
        <v>275</v>
      </c>
      <c r="B76" s="160">
        <v>2240</v>
      </c>
      <c r="C76" s="86">
        <v>2483</v>
      </c>
      <c r="D76" s="86">
        <f t="shared" si="3"/>
        <v>243</v>
      </c>
      <c r="E76" s="42">
        <f t="shared" si="2"/>
        <v>777.6</v>
      </c>
      <c r="F76" s="38"/>
      <c r="G76" s="13"/>
    </row>
    <row r="77" spans="1:7">
      <c r="A77" s="38" t="s">
        <v>276</v>
      </c>
      <c r="B77" s="160">
        <v>0</v>
      </c>
      <c r="C77" s="86">
        <v>0</v>
      </c>
      <c r="D77" s="86">
        <f t="shared" si="3"/>
        <v>0</v>
      </c>
      <c r="E77" s="42">
        <f t="shared" si="2"/>
        <v>0</v>
      </c>
      <c r="F77" s="38"/>
      <c r="G77" s="13"/>
    </row>
    <row r="78" spans="1:7">
      <c r="A78" s="38" t="s">
        <v>277</v>
      </c>
      <c r="B78" s="160">
        <v>12045</v>
      </c>
      <c r="C78" s="86">
        <v>12184</v>
      </c>
      <c r="D78" s="86">
        <f t="shared" si="3"/>
        <v>139</v>
      </c>
      <c r="E78" s="42">
        <f t="shared" si="2"/>
        <v>444.8</v>
      </c>
      <c r="F78" s="38"/>
      <c r="G78" s="13"/>
    </row>
    <row r="79" spans="1:7">
      <c r="A79" s="38" t="s">
        <v>278</v>
      </c>
      <c r="B79" s="160">
        <v>2371</v>
      </c>
      <c r="C79" s="86">
        <v>2390</v>
      </c>
      <c r="D79" s="86">
        <f t="shared" si="3"/>
        <v>19</v>
      </c>
      <c r="E79" s="42">
        <f t="shared" si="2"/>
        <v>60.800000000000004</v>
      </c>
      <c r="F79" s="38"/>
      <c r="G79" s="13"/>
    </row>
    <row r="80" spans="1:7">
      <c r="A80" s="38" t="s">
        <v>279</v>
      </c>
      <c r="B80" s="160">
        <v>0</v>
      </c>
      <c r="C80" s="86">
        <v>0</v>
      </c>
      <c r="D80" s="86">
        <f t="shared" si="3"/>
        <v>0</v>
      </c>
      <c r="E80" s="42">
        <f t="shared" si="2"/>
        <v>0</v>
      </c>
      <c r="F80" s="38"/>
      <c r="G80" s="13"/>
    </row>
    <row r="81" spans="1:7">
      <c r="A81" s="38" t="s">
        <v>280</v>
      </c>
      <c r="B81" s="160">
        <v>14085</v>
      </c>
      <c r="C81" s="86">
        <v>14455</v>
      </c>
      <c r="D81" s="86">
        <f t="shared" si="3"/>
        <v>370</v>
      </c>
      <c r="E81" s="42">
        <f t="shared" si="2"/>
        <v>1184</v>
      </c>
      <c r="F81" s="38"/>
      <c r="G81" s="13"/>
    </row>
    <row r="82" spans="1:7">
      <c r="A82" s="38" t="s">
        <v>429</v>
      </c>
      <c r="B82" s="160">
        <v>0</v>
      </c>
      <c r="C82" s="86">
        <v>0</v>
      </c>
      <c r="D82" s="86">
        <f t="shared" si="3"/>
        <v>0</v>
      </c>
      <c r="E82" s="42">
        <f t="shared" si="2"/>
        <v>0</v>
      </c>
      <c r="F82" s="38"/>
      <c r="G82" s="13"/>
    </row>
    <row r="83" spans="1:7" s="16" customFormat="1">
      <c r="A83" s="93" t="s">
        <v>281</v>
      </c>
      <c r="B83" s="161">
        <v>11285</v>
      </c>
      <c r="C83" s="94">
        <v>11399</v>
      </c>
      <c r="D83" s="86">
        <f t="shared" si="3"/>
        <v>114</v>
      </c>
      <c r="E83" s="42">
        <f t="shared" si="2"/>
        <v>364.8</v>
      </c>
      <c r="F83" s="93"/>
    </row>
    <row r="84" spans="1:7" s="16" customFormat="1">
      <c r="A84" s="93" t="s">
        <v>282</v>
      </c>
      <c r="B84" s="161">
        <v>1148</v>
      </c>
      <c r="C84" s="94">
        <v>1151</v>
      </c>
      <c r="D84" s="86">
        <f t="shared" si="3"/>
        <v>3</v>
      </c>
      <c r="E84" s="42">
        <f t="shared" si="2"/>
        <v>9.6000000000000014</v>
      </c>
      <c r="F84" s="93"/>
    </row>
    <row r="85" spans="1:7">
      <c r="A85" s="38" t="s">
        <v>283</v>
      </c>
      <c r="B85" s="162">
        <v>11982</v>
      </c>
      <c r="C85" s="96">
        <v>12187</v>
      </c>
      <c r="D85" s="86">
        <f t="shared" si="3"/>
        <v>205</v>
      </c>
      <c r="E85" s="42">
        <f t="shared" si="2"/>
        <v>656</v>
      </c>
      <c r="F85" s="38"/>
      <c r="G85" s="13"/>
    </row>
    <row r="86" spans="1:7">
      <c r="A86" s="38" t="s">
        <v>284</v>
      </c>
      <c r="B86" s="162">
        <v>2</v>
      </c>
      <c r="C86" s="96">
        <v>2</v>
      </c>
      <c r="D86" s="86">
        <f t="shared" si="3"/>
        <v>0</v>
      </c>
      <c r="E86" s="42">
        <f t="shared" si="2"/>
        <v>0</v>
      </c>
      <c r="F86" s="38"/>
      <c r="G86" s="13"/>
    </row>
    <row r="87" spans="1:7">
      <c r="A87" s="38" t="s">
        <v>285</v>
      </c>
      <c r="B87" s="160">
        <v>0</v>
      </c>
      <c r="C87" s="86">
        <v>0</v>
      </c>
      <c r="D87" s="86">
        <f t="shared" si="3"/>
        <v>0</v>
      </c>
      <c r="E87" s="42">
        <f t="shared" si="2"/>
        <v>0</v>
      </c>
      <c r="F87" s="38"/>
      <c r="G87" s="13"/>
    </row>
    <row r="88" spans="1:7">
      <c r="A88" s="38" t="s">
        <v>286</v>
      </c>
      <c r="B88" s="162">
        <v>17740</v>
      </c>
      <c r="C88" s="96">
        <v>18097</v>
      </c>
      <c r="D88" s="86">
        <f t="shared" si="3"/>
        <v>357</v>
      </c>
      <c r="E88" s="42">
        <f t="shared" si="2"/>
        <v>1142.4000000000001</v>
      </c>
      <c r="F88" s="38"/>
      <c r="G88" s="13"/>
    </row>
    <row r="89" spans="1:7">
      <c r="A89" s="38" t="s">
        <v>287</v>
      </c>
      <c r="B89" s="162">
        <v>1936</v>
      </c>
      <c r="C89" s="96">
        <v>1952</v>
      </c>
      <c r="D89" s="86">
        <f t="shared" si="3"/>
        <v>16</v>
      </c>
      <c r="E89" s="42">
        <f t="shared" si="2"/>
        <v>51.2</v>
      </c>
      <c r="F89" s="38"/>
      <c r="G89" s="13"/>
    </row>
    <row r="90" spans="1:7">
      <c r="A90" s="38" t="s">
        <v>288</v>
      </c>
      <c r="B90" s="162">
        <v>13424</v>
      </c>
      <c r="C90" s="96">
        <v>13626</v>
      </c>
      <c r="D90" s="86">
        <f t="shared" si="3"/>
        <v>202</v>
      </c>
      <c r="E90" s="42">
        <f t="shared" si="2"/>
        <v>646.40000000000009</v>
      </c>
      <c r="F90" s="38"/>
      <c r="G90" s="13"/>
    </row>
    <row r="91" spans="1:7">
      <c r="A91" s="38" t="s">
        <v>289</v>
      </c>
      <c r="B91" s="160">
        <v>8173</v>
      </c>
      <c r="C91" s="86">
        <v>9267</v>
      </c>
      <c r="D91" s="86">
        <f t="shared" si="3"/>
        <v>1094</v>
      </c>
      <c r="E91" s="42">
        <f t="shared" si="2"/>
        <v>3500.8</v>
      </c>
      <c r="F91" s="38"/>
      <c r="G91" s="13"/>
    </row>
    <row r="92" spans="1:7">
      <c r="A92" s="38" t="s">
        <v>290</v>
      </c>
      <c r="B92" s="160">
        <v>5593</v>
      </c>
      <c r="C92" s="86">
        <v>5623</v>
      </c>
      <c r="D92" s="86">
        <f t="shared" si="3"/>
        <v>30</v>
      </c>
      <c r="E92" s="42">
        <f t="shared" si="2"/>
        <v>96</v>
      </c>
      <c r="F92" s="38"/>
      <c r="G92" s="13"/>
    </row>
    <row r="93" spans="1:7">
      <c r="A93" s="38" t="s">
        <v>291</v>
      </c>
      <c r="B93" s="160">
        <v>2281</v>
      </c>
      <c r="C93" s="86">
        <v>2296</v>
      </c>
      <c r="D93" s="86">
        <f t="shared" si="3"/>
        <v>15</v>
      </c>
      <c r="E93" s="42">
        <f t="shared" si="2"/>
        <v>48</v>
      </c>
      <c r="F93" s="38"/>
      <c r="G93" s="13"/>
    </row>
    <row r="94" spans="1:7">
      <c r="A94" s="38" t="s">
        <v>292</v>
      </c>
      <c r="B94" s="162">
        <v>13441</v>
      </c>
      <c r="C94" s="96">
        <v>13633</v>
      </c>
      <c r="D94" s="86">
        <f t="shared" si="3"/>
        <v>192</v>
      </c>
      <c r="E94" s="42">
        <f t="shared" si="2"/>
        <v>614.40000000000009</v>
      </c>
      <c r="F94" s="38"/>
      <c r="G94" s="13"/>
    </row>
    <row r="95" spans="1:7">
      <c r="A95" s="38" t="s">
        <v>293</v>
      </c>
      <c r="B95" s="162">
        <v>0</v>
      </c>
      <c r="C95" s="96">
        <v>0</v>
      </c>
      <c r="D95" s="86">
        <f t="shared" si="3"/>
        <v>0</v>
      </c>
      <c r="E95" s="42">
        <f t="shared" si="2"/>
        <v>0</v>
      </c>
      <c r="F95" s="38"/>
      <c r="G95" s="13"/>
    </row>
    <row r="96" spans="1:7">
      <c r="A96" s="38" t="s">
        <v>294</v>
      </c>
      <c r="B96" s="162">
        <v>0</v>
      </c>
      <c r="C96" s="96">
        <v>0</v>
      </c>
      <c r="D96" s="86">
        <f t="shared" si="3"/>
        <v>0</v>
      </c>
      <c r="E96" s="42">
        <f t="shared" si="2"/>
        <v>0</v>
      </c>
      <c r="F96" s="38"/>
      <c r="G96" s="13"/>
    </row>
    <row r="97" spans="1:7" ht="15.75" customHeight="1">
      <c r="A97" s="38" t="s">
        <v>295</v>
      </c>
      <c r="B97" s="162">
        <v>14414</v>
      </c>
      <c r="C97" s="96">
        <v>14629</v>
      </c>
      <c r="D97" s="86">
        <f t="shared" si="3"/>
        <v>215</v>
      </c>
      <c r="E97" s="42">
        <f t="shared" si="2"/>
        <v>688</v>
      </c>
      <c r="F97" s="38"/>
      <c r="G97" s="13"/>
    </row>
    <row r="98" spans="1:7">
      <c r="A98" s="38" t="s">
        <v>296</v>
      </c>
      <c r="B98" s="3">
        <v>0</v>
      </c>
      <c r="C98" s="24">
        <v>0</v>
      </c>
      <c r="D98" s="86">
        <f t="shared" si="3"/>
        <v>0</v>
      </c>
      <c r="E98" s="42">
        <f t="shared" si="2"/>
        <v>0</v>
      </c>
      <c r="F98" s="38"/>
      <c r="G98" s="13"/>
    </row>
    <row r="99" spans="1:7">
      <c r="A99" s="38" t="s">
        <v>297</v>
      </c>
      <c r="B99" s="162">
        <v>3677</v>
      </c>
      <c r="C99" s="96">
        <v>3677</v>
      </c>
      <c r="D99" s="86">
        <f t="shared" si="3"/>
        <v>0</v>
      </c>
      <c r="E99" s="42">
        <f t="shared" si="2"/>
        <v>0</v>
      </c>
      <c r="F99" s="38"/>
      <c r="G99" s="13"/>
    </row>
    <row r="100" spans="1:7">
      <c r="A100" s="38" t="s">
        <v>298</v>
      </c>
      <c r="B100" s="162">
        <v>17420</v>
      </c>
      <c r="C100" s="96">
        <v>17693</v>
      </c>
      <c r="D100" s="86">
        <f t="shared" si="3"/>
        <v>273</v>
      </c>
      <c r="E100" s="42">
        <f t="shared" si="2"/>
        <v>873.6</v>
      </c>
      <c r="F100" s="38"/>
      <c r="G100" s="13"/>
    </row>
    <row r="101" spans="1:7">
      <c r="A101" s="38" t="s">
        <v>299</v>
      </c>
      <c r="B101" s="160">
        <v>0</v>
      </c>
      <c r="C101" s="86">
        <v>0</v>
      </c>
      <c r="D101" s="86">
        <f t="shared" si="3"/>
        <v>0</v>
      </c>
      <c r="E101" s="42">
        <f t="shared" si="2"/>
        <v>0</v>
      </c>
      <c r="F101" s="38"/>
      <c r="G101" s="13"/>
    </row>
    <row r="102" spans="1:7">
      <c r="A102" s="38" t="s">
        <v>300</v>
      </c>
      <c r="B102" s="160">
        <v>21051</v>
      </c>
      <c r="C102" s="86">
        <v>21360</v>
      </c>
      <c r="D102" s="86">
        <f t="shared" si="3"/>
        <v>309</v>
      </c>
      <c r="E102" s="42">
        <f t="shared" si="2"/>
        <v>988.80000000000007</v>
      </c>
      <c r="F102" s="38"/>
      <c r="G102" s="13"/>
    </row>
    <row r="103" spans="1:7">
      <c r="A103" s="38" t="s">
        <v>301</v>
      </c>
      <c r="B103" s="160">
        <v>0</v>
      </c>
      <c r="C103" s="86">
        <v>0</v>
      </c>
      <c r="D103" s="86">
        <f t="shared" si="3"/>
        <v>0</v>
      </c>
      <c r="E103" s="42">
        <f t="shared" si="2"/>
        <v>0</v>
      </c>
      <c r="F103" s="38"/>
      <c r="G103" s="13"/>
    </row>
    <row r="104" spans="1:7">
      <c r="A104" s="38" t="s">
        <v>302</v>
      </c>
      <c r="B104" s="160">
        <v>9703</v>
      </c>
      <c r="C104" s="86">
        <v>9809</v>
      </c>
      <c r="D104" s="86">
        <f t="shared" si="3"/>
        <v>106</v>
      </c>
      <c r="E104" s="42">
        <f t="shared" si="2"/>
        <v>339.20000000000005</v>
      </c>
      <c r="F104" s="38"/>
      <c r="G104" s="13"/>
    </row>
    <row r="105" spans="1:7">
      <c r="A105" s="38" t="s">
        <v>303</v>
      </c>
      <c r="B105" s="160">
        <v>24567</v>
      </c>
      <c r="C105" s="86">
        <v>24965</v>
      </c>
      <c r="D105" s="86">
        <f t="shared" si="3"/>
        <v>398</v>
      </c>
      <c r="E105" s="42">
        <f t="shared" si="2"/>
        <v>1273.6000000000001</v>
      </c>
      <c r="F105" s="38"/>
      <c r="G105" s="13"/>
    </row>
    <row r="106" spans="1:7">
      <c r="A106" s="38" t="s">
        <v>304</v>
      </c>
      <c r="B106" s="160">
        <v>1210</v>
      </c>
      <c r="C106" s="86">
        <v>1232</v>
      </c>
      <c r="D106" s="86">
        <f t="shared" si="3"/>
        <v>22</v>
      </c>
      <c r="E106" s="42">
        <f t="shared" si="2"/>
        <v>70.400000000000006</v>
      </c>
      <c r="F106" s="38"/>
      <c r="G106" s="13"/>
    </row>
    <row r="107" spans="1:7">
      <c r="A107" s="38" t="s">
        <v>305</v>
      </c>
      <c r="B107" s="160">
        <v>0</v>
      </c>
      <c r="C107" s="86">
        <v>0</v>
      </c>
      <c r="D107" s="86">
        <f t="shared" si="3"/>
        <v>0</v>
      </c>
      <c r="E107" s="42">
        <f t="shared" si="2"/>
        <v>0</v>
      </c>
      <c r="F107" s="38"/>
      <c r="G107" s="13"/>
    </row>
    <row r="108" spans="1:7">
      <c r="A108" s="38" t="s">
        <v>306</v>
      </c>
      <c r="B108" s="160">
        <v>1879</v>
      </c>
      <c r="C108" s="86">
        <v>1889</v>
      </c>
      <c r="D108" s="86">
        <f t="shared" si="3"/>
        <v>10</v>
      </c>
      <c r="E108" s="42">
        <f t="shared" si="2"/>
        <v>32</v>
      </c>
      <c r="F108" s="38"/>
      <c r="G108" s="13"/>
    </row>
    <row r="109" spans="1:7">
      <c r="A109" s="38" t="s">
        <v>307</v>
      </c>
      <c r="B109" s="160">
        <v>15335</v>
      </c>
      <c r="C109" s="86">
        <v>15540</v>
      </c>
      <c r="D109" s="86">
        <f t="shared" si="3"/>
        <v>205</v>
      </c>
      <c r="E109" s="42">
        <f t="shared" si="2"/>
        <v>656</v>
      </c>
      <c r="F109" s="38"/>
      <c r="G109" s="13"/>
    </row>
    <row r="110" spans="1:7">
      <c r="A110" s="38" t="s">
        <v>308</v>
      </c>
      <c r="B110" s="160">
        <v>4195</v>
      </c>
      <c r="C110" s="86">
        <v>4211</v>
      </c>
      <c r="D110" s="86">
        <f t="shared" si="3"/>
        <v>16</v>
      </c>
      <c r="E110" s="42">
        <f t="shared" si="2"/>
        <v>51.2</v>
      </c>
      <c r="F110" s="38"/>
      <c r="G110" s="13"/>
    </row>
    <row r="111" spans="1:7">
      <c r="A111" s="38" t="s">
        <v>309</v>
      </c>
      <c r="B111" s="96">
        <v>2591</v>
      </c>
      <c r="C111" s="96">
        <v>2610</v>
      </c>
      <c r="D111" s="86">
        <f t="shared" si="3"/>
        <v>19</v>
      </c>
      <c r="E111" s="42">
        <f t="shared" si="2"/>
        <v>60.800000000000004</v>
      </c>
      <c r="F111" s="38"/>
      <c r="G111" s="13"/>
    </row>
    <row r="112" spans="1:7">
      <c r="A112" s="38" t="s">
        <v>310</v>
      </c>
      <c r="B112" s="160">
        <v>2</v>
      </c>
      <c r="C112" s="86">
        <v>2</v>
      </c>
      <c r="D112" s="86">
        <f t="shared" si="3"/>
        <v>0</v>
      </c>
      <c r="E112" s="42">
        <f t="shared" si="2"/>
        <v>0</v>
      </c>
      <c r="F112" s="38"/>
      <c r="G112" s="13"/>
    </row>
    <row r="113" spans="1:7">
      <c r="A113" s="38" t="s">
        <v>311</v>
      </c>
      <c r="B113" s="160">
        <v>45439</v>
      </c>
      <c r="C113" s="86">
        <v>45983</v>
      </c>
      <c r="D113" s="86">
        <f t="shared" si="3"/>
        <v>544</v>
      </c>
      <c r="E113" s="42">
        <f t="shared" si="2"/>
        <v>1740.8000000000002</v>
      </c>
      <c r="F113" s="38"/>
      <c r="G113" s="13"/>
    </row>
    <row r="114" spans="1:7">
      <c r="A114" s="38" t="s">
        <v>312</v>
      </c>
      <c r="B114" s="160">
        <v>3247</v>
      </c>
      <c r="C114" s="86">
        <v>3252</v>
      </c>
      <c r="D114" s="86">
        <f t="shared" si="3"/>
        <v>5</v>
      </c>
      <c r="E114" s="42">
        <f t="shared" si="2"/>
        <v>16</v>
      </c>
      <c r="F114" s="38"/>
      <c r="G114" s="13"/>
    </row>
    <row r="115" spans="1:7">
      <c r="A115" s="38" t="s">
        <v>313</v>
      </c>
      <c r="B115" s="160">
        <v>21357</v>
      </c>
      <c r="C115" s="86">
        <v>21721</v>
      </c>
      <c r="D115" s="86">
        <f t="shared" si="3"/>
        <v>364</v>
      </c>
      <c r="E115" s="42">
        <f t="shared" si="2"/>
        <v>1164.8</v>
      </c>
      <c r="F115" s="38"/>
      <c r="G115" s="13"/>
    </row>
    <row r="116" spans="1:7">
      <c r="A116" s="38" t="s">
        <v>314</v>
      </c>
      <c r="B116" s="160">
        <v>0</v>
      </c>
      <c r="C116" s="86">
        <v>0</v>
      </c>
      <c r="D116" s="86">
        <f t="shared" si="3"/>
        <v>0</v>
      </c>
      <c r="E116" s="42">
        <f t="shared" si="2"/>
        <v>0</v>
      </c>
      <c r="F116" s="38"/>
      <c r="G116" s="13"/>
    </row>
    <row r="117" spans="1:7">
      <c r="A117" s="38" t="s">
        <v>315</v>
      </c>
      <c r="B117" s="160">
        <v>279</v>
      </c>
      <c r="C117" s="86">
        <v>284</v>
      </c>
      <c r="D117" s="86">
        <f t="shared" si="3"/>
        <v>5</v>
      </c>
      <c r="E117" s="42">
        <f t="shared" si="2"/>
        <v>16</v>
      </c>
      <c r="F117" s="38"/>
      <c r="G117" s="13"/>
    </row>
    <row r="118" spans="1:7">
      <c r="A118" s="38" t="s">
        <v>316</v>
      </c>
      <c r="B118" s="160">
        <v>7518</v>
      </c>
      <c r="C118" s="86">
        <v>7608</v>
      </c>
      <c r="D118" s="86">
        <f t="shared" si="3"/>
        <v>90</v>
      </c>
      <c r="E118" s="42">
        <f t="shared" si="2"/>
        <v>288</v>
      </c>
      <c r="F118" s="38"/>
      <c r="G118" s="13"/>
    </row>
    <row r="119" spans="1:7">
      <c r="A119" s="38" t="s">
        <v>317</v>
      </c>
      <c r="B119" s="160">
        <v>0</v>
      </c>
      <c r="C119" s="86">
        <v>0</v>
      </c>
      <c r="D119" s="86">
        <f t="shared" si="3"/>
        <v>0</v>
      </c>
      <c r="E119" s="42">
        <f t="shared" si="2"/>
        <v>0</v>
      </c>
      <c r="F119" s="38"/>
      <c r="G119" s="13"/>
    </row>
    <row r="120" spans="1:7" ht="16.5" customHeight="1">
      <c r="A120" s="23" t="s">
        <v>318</v>
      </c>
      <c r="B120" s="160">
        <v>33594</v>
      </c>
      <c r="C120" s="86">
        <v>36072</v>
      </c>
      <c r="D120" s="86">
        <f>C120-B120-D248</f>
        <v>248</v>
      </c>
      <c r="E120" s="42">
        <f t="shared" si="2"/>
        <v>793.6</v>
      </c>
      <c r="F120" s="38"/>
      <c r="G120" s="13"/>
    </row>
    <row r="121" spans="1:7" ht="24">
      <c r="A121" s="23" t="s">
        <v>319</v>
      </c>
      <c r="B121" s="160">
        <v>24118</v>
      </c>
      <c r="C121" s="86">
        <v>24544</v>
      </c>
      <c r="D121" s="103">
        <f>C121-B121-D222-D242</f>
        <v>359</v>
      </c>
      <c r="E121" s="42">
        <f t="shared" si="2"/>
        <v>1148.8</v>
      </c>
      <c r="F121" s="38"/>
      <c r="G121" s="13"/>
    </row>
    <row r="122" spans="1:7">
      <c r="A122" s="23" t="s">
        <v>320</v>
      </c>
      <c r="B122" s="160">
        <v>9956</v>
      </c>
      <c r="C122" s="86">
        <v>9960</v>
      </c>
      <c r="D122" s="86">
        <f t="shared" si="3"/>
        <v>4</v>
      </c>
      <c r="E122" s="42">
        <f t="shared" si="2"/>
        <v>12.8</v>
      </c>
      <c r="F122" s="38"/>
      <c r="G122" s="13"/>
    </row>
    <row r="123" spans="1:7">
      <c r="A123" s="38" t="s">
        <v>321</v>
      </c>
      <c r="B123" s="160">
        <v>13630</v>
      </c>
      <c r="C123" s="86">
        <v>13895</v>
      </c>
      <c r="D123" s="86">
        <f t="shared" si="3"/>
        <v>265</v>
      </c>
      <c r="E123" s="42">
        <f t="shared" si="2"/>
        <v>848</v>
      </c>
      <c r="F123" s="38"/>
      <c r="G123" s="13"/>
    </row>
    <row r="124" spans="1:7">
      <c r="A124" s="38" t="s">
        <v>322</v>
      </c>
      <c r="B124" s="160">
        <v>1659</v>
      </c>
      <c r="C124" s="86">
        <v>1666</v>
      </c>
      <c r="D124" s="86">
        <f t="shared" si="3"/>
        <v>7</v>
      </c>
      <c r="E124" s="42">
        <f t="shared" si="2"/>
        <v>22.400000000000002</v>
      </c>
      <c r="F124" s="38"/>
      <c r="G124" s="13"/>
    </row>
    <row r="125" spans="1:7">
      <c r="A125" s="38" t="s">
        <v>323</v>
      </c>
      <c r="B125" s="160">
        <v>6511</v>
      </c>
      <c r="C125" s="86">
        <v>6598</v>
      </c>
      <c r="D125" s="86">
        <f t="shared" si="3"/>
        <v>87</v>
      </c>
      <c r="E125" s="42">
        <f t="shared" si="2"/>
        <v>278.40000000000003</v>
      </c>
      <c r="F125" s="38"/>
      <c r="G125" s="13"/>
    </row>
    <row r="126" spans="1:7">
      <c r="A126" s="38" t="s">
        <v>324</v>
      </c>
      <c r="B126" s="160">
        <v>0</v>
      </c>
      <c r="C126" s="86">
        <v>0</v>
      </c>
      <c r="D126" s="86">
        <f t="shared" si="3"/>
        <v>0</v>
      </c>
      <c r="E126" s="42">
        <f t="shared" si="2"/>
        <v>0</v>
      </c>
      <c r="F126" s="38"/>
      <c r="G126" s="13"/>
    </row>
    <row r="127" spans="1:7">
      <c r="A127" s="38" t="s">
        <v>325</v>
      </c>
      <c r="B127" s="160">
        <v>21313</v>
      </c>
      <c r="C127" s="86">
        <v>21613</v>
      </c>
      <c r="D127" s="86">
        <f t="shared" si="3"/>
        <v>300</v>
      </c>
      <c r="E127" s="42">
        <f t="shared" si="2"/>
        <v>960</v>
      </c>
      <c r="F127" s="38"/>
      <c r="G127" s="13"/>
    </row>
    <row r="128" spans="1:7">
      <c r="A128" s="38" t="s">
        <v>326</v>
      </c>
      <c r="B128" s="160">
        <v>1620</v>
      </c>
      <c r="C128" s="86">
        <v>1625</v>
      </c>
      <c r="D128" s="86">
        <f t="shared" si="3"/>
        <v>5</v>
      </c>
      <c r="E128" s="42">
        <f t="shared" si="2"/>
        <v>16</v>
      </c>
      <c r="F128" s="38"/>
      <c r="G128" s="13"/>
    </row>
    <row r="129" spans="1:7">
      <c r="A129" s="38" t="s">
        <v>327</v>
      </c>
      <c r="B129" s="160">
        <v>31182</v>
      </c>
      <c r="C129" s="86">
        <v>31926</v>
      </c>
      <c r="D129" s="86">
        <f t="shared" si="3"/>
        <v>744</v>
      </c>
      <c r="E129" s="42">
        <f t="shared" si="2"/>
        <v>2380.8000000000002</v>
      </c>
      <c r="F129" s="38"/>
      <c r="G129" s="13"/>
    </row>
    <row r="130" spans="1:7">
      <c r="A130" s="38" t="s">
        <v>328</v>
      </c>
      <c r="B130" s="160">
        <v>6685</v>
      </c>
      <c r="C130" s="86">
        <v>6685</v>
      </c>
      <c r="D130" s="86">
        <f t="shared" si="3"/>
        <v>0</v>
      </c>
      <c r="E130" s="42">
        <f t="shared" si="2"/>
        <v>0</v>
      </c>
      <c r="F130" s="38"/>
      <c r="G130" s="13"/>
    </row>
    <row r="131" spans="1:7">
      <c r="A131" s="38" t="s">
        <v>329</v>
      </c>
      <c r="B131" s="160">
        <v>2890</v>
      </c>
      <c r="C131" s="86">
        <v>2958</v>
      </c>
      <c r="D131" s="86">
        <f t="shared" si="3"/>
        <v>68</v>
      </c>
      <c r="E131" s="42">
        <f t="shared" si="2"/>
        <v>217.60000000000002</v>
      </c>
      <c r="F131" s="38"/>
      <c r="G131" s="13"/>
    </row>
    <row r="132" spans="1:7">
      <c r="A132" s="38" t="s">
        <v>330</v>
      </c>
      <c r="B132" s="160">
        <v>18702</v>
      </c>
      <c r="C132" s="86">
        <v>19274</v>
      </c>
      <c r="D132" s="86">
        <f t="shared" si="3"/>
        <v>572</v>
      </c>
      <c r="E132" s="42">
        <f t="shared" si="2"/>
        <v>1830.4</v>
      </c>
      <c r="F132" s="38"/>
      <c r="G132" s="13"/>
    </row>
    <row r="133" spans="1:7">
      <c r="A133" s="38" t="s">
        <v>331</v>
      </c>
      <c r="B133" s="86">
        <v>996212</v>
      </c>
      <c r="C133" s="86">
        <v>996819</v>
      </c>
      <c r="D133" s="86">
        <f t="shared" si="3"/>
        <v>607</v>
      </c>
      <c r="E133" s="42">
        <f t="shared" ref="E133:E162" si="4">D133*3.2</f>
        <v>1942.4</v>
      </c>
      <c r="F133" s="38"/>
      <c r="G133" s="13"/>
    </row>
    <row r="134" spans="1:7">
      <c r="A134" s="38" t="s">
        <v>332</v>
      </c>
      <c r="B134" s="160">
        <v>1267</v>
      </c>
      <c r="C134" s="86">
        <v>1270</v>
      </c>
      <c r="D134" s="86">
        <f t="shared" ref="D134:D162" si="5">C134-B134</f>
        <v>3</v>
      </c>
      <c r="E134" s="42">
        <f t="shared" si="4"/>
        <v>9.6000000000000014</v>
      </c>
      <c r="F134" s="38"/>
      <c r="G134" s="13"/>
    </row>
    <row r="135" spans="1:7">
      <c r="A135" s="38" t="s">
        <v>333</v>
      </c>
      <c r="B135" s="160">
        <v>22339</v>
      </c>
      <c r="C135" s="86">
        <v>22619</v>
      </c>
      <c r="D135" s="86">
        <f t="shared" si="5"/>
        <v>280</v>
      </c>
      <c r="E135" s="42">
        <f t="shared" si="4"/>
        <v>896</v>
      </c>
      <c r="F135" s="38"/>
      <c r="G135" s="13"/>
    </row>
    <row r="136" spans="1:7">
      <c r="A136" s="38" t="s">
        <v>334</v>
      </c>
      <c r="B136" s="160">
        <v>0</v>
      </c>
      <c r="C136" s="86">
        <v>0</v>
      </c>
      <c r="D136" s="86">
        <f t="shared" si="5"/>
        <v>0</v>
      </c>
      <c r="E136" s="42">
        <f t="shared" si="4"/>
        <v>0</v>
      </c>
      <c r="F136" s="38"/>
      <c r="G136" s="13"/>
    </row>
    <row r="137" spans="1:7">
      <c r="A137" s="38" t="s">
        <v>335</v>
      </c>
      <c r="B137" s="160">
        <v>25472</v>
      </c>
      <c r="C137" s="86">
        <v>25919</v>
      </c>
      <c r="D137" s="86">
        <f t="shared" si="5"/>
        <v>447</v>
      </c>
      <c r="E137" s="42">
        <f t="shared" si="4"/>
        <v>1430.4</v>
      </c>
      <c r="F137" s="38"/>
      <c r="G137" s="13"/>
    </row>
    <row r="138" spans="1:7">
      <c r="A138" s="38" t="s">
        <v>336</v>
      </c>
      <c r="B138" s="160">
        <v>7385</v>
      </c>
      <c r="C138" s="86">
        <v>7385</v>
      </c>
      <c r="D138" s="86">
        <f t="shared" si="5"/>
        <v>0</v>
      </c>
      <c r="E138" s="42">
        <f t="shared" si="4"/>
        <v>0</v>
      </c>
      <c r="F138" s="38"/>
      <c r="G138" s="13"/>
    </row>
    <row r="139" spans="1:7">
      <c r="A139" s="38" t="s">
        <v>337</v>
      </c>
      <c r="B139" s="160">
        <v>17523</v>
      </c>
      <c r="C139" s="86">
        <v>17753</v>
      </c>
      <c r="D139" s="86">
        <f t="shared" si="5"/>
        <v>230</v>
      </c>
      <c r="E139" s="42">
        <f t="shared" si="4"/>
        <v>736</v>
      </c>
      <c r="F139" s="38"/>
      <c r="G139" s="13"/>
    </row>
    <row r="140" spans="1:7">
      <c r="A140" s="38" t="s">
        <v>338</v>
      </c>
      <c r="B140" s="160">
        <v>5849</v>
      </c>
      <c r="C140" s="86">
        <v>5905</v>
      </c>
      <c r="D140" s="86">
        <f t="shared" si="5"/>
        <v>56</v>
      </c>
      <c r="E140" s="42">
        <f t="shared" si="4"/>
        <v>179.20000000000002</v>
      </c>
      <c r="F140" s="38"/>
      <c r="G140" s="13"/>
    </row>
    <row r="141" spans="1:7">
      <c r="A141" s="38" t="s">
        <v>339</v>
      </c>
      <c r="B141" s="96">
        <v>59813</v>
      </c>
      <c r="C141" s="96">
        <v>60263</v>
      </c>
      <c r="D141" s="86">
        <f t="shared" si="5"/>
        <v>450</v>
      </c>
      <c r="E141" s="42">
        <f t="shared" si="4"/>
        <v>1440</v>
      </c>
      <c r="F141" s="38"/>
      <c r="G141" s="13"/>
    </row>
    <row r="142" spans="1:7">
      <c r="A142" s="38" t="s">
        <v>340</v>
      </c>
      <c r="B142" s="160">
        <v>813</v>
      </c>
      <c r="C142" s="86">
        <v>824</v>
      </c>
      <c r="D142" s="86">
        <f t="shared" si="5"/>
        <v>11</v>
      </c>
      <c r="E142" s="42">
        <f t="shared" si="4"/>
        <v>35.200000000000003</v>
      </c>
      <c r="F142" s="38"/>
      <c r="G142" s="13"/>
    </row>
    <row r="143" spans="1:7">
      <c r="A143" s="38" t="s">
        <v>341</v>
      </c>
      <c r="B143" s="160">
        <v>8380</v>
      </c>
      <c r="C143" s="86">
        <v>8445</v>
      </c>
      <c r="D143" s="86">
        <f t="shared" si="5"/>
        <v>65</v>
      </c>
      <c r="E143" s="42">
        <f t="shared" si="4"/>
        <v>208</v>
      </c>
      <c r="F143" s="38"/>
      <c r="G143" s="13"/>
    </row>
    <row r="144" spans="1:7">
      <c r="A144" s="38" t="s">
        <v>342</v>
      </c>
      <c r="B144" s="162">
        <v>360</v>
      </c>
      <c r="C144" s="96">
        <v>360</v>
      </c>
      <c r="D144" s="86">
        <f t="shared" si="5"/>
        <v>0</v>
      </c>
      <c r="E144" s="42">
        <f t="shared" si="4"/>
        <v>0</v>
      </c>
      <c r="F144" s="38"/>
      <c r="G144" s="13"/>
    </row>
    <row r="145" spans="1:7">
      <c r="A145" s="38" t="s">
        <v>343</v>
      </c>
      <c r="B145" s="160">
        <v>3560</v>
      </c>
      <c r="C145" s="86">
        <v>3702</v>
      </c>
      <c r="D145" s="86">
        <f t="shared" si="5"/>
        <v>142</v>
      </c>
      <c r="E145" s="42">
        <f t="shared" si="4"/>
        <v>454.40000000000003</v>
      </c>
      <c r="F145" s="38"/>
      <c r="G145" s="13"/>
    </row>
    <row r="146" spans="1:7">
      <c r="A146" s="38" t="s">
        <v>344</v>
      </c>
      <c r="B146" s="160">
        <v>10200</v>
      </c>
      <c r="C146" s="86">
        <v>10360</v>
      </c>
      <c r="D146" s="86">
        <f t="shared" si="5"/>
        <v>160</v>
      </c>
      <c r="E146" s="42">
        <f t="shared" si="4"/>
        <v>512</v>
      </c>
      <c r="F146" s="38"/>
      <c r="G146" s="13"/>
    </row>
    <row r="147" spans="1:7" ht="15" customHeight="1">
      <c r="A147" s="38" t="s">
        <v>345</v>
      </c>
      <c r="B147" s="160">
        <v>11894</v>
      </c>
      <c r="C147" s="86">
        <v>11894</v>
      </c>
      <c r="D147" s="86">
        <f t="shared" si="5"/>
        <v>0</v>
      </c>
      <c r="E147" s="42">
        <f t="shared" si="4"/>
        <v>0</v>
      </c>
      <c r="F147" s="38"/>
      <c r="G147" s="13"/>
    </row>
    <row r="148" spans="1:7">
      <c r="A148" s="38" t="s">
        <v>346</v>
      </c>
      <c r="B148" s="160">
        <v>696</v>
      </c>
      <c r="C148" s="86">
        <v>718</v>
      </c>
      <c r="D148" s="86">
        <f t="shared" si="5"/>
        <v>22</v>
      </c>
      <c r="E148" s="42">
        <f t="shared" si="4"/>
        <v>70.400000000000006</v>
      </c>
      <c r="F148" s="38"/>
      <c r="G148" s="13"/>
    </row>
    <row r="149" spans="1:7">
      <c r="A149" s="38" t="s">
        <v>347</v>
      </c>
      <c r="B149" s="160">
        <v>14599</v>
      </c>
      <c r="C149" s="86">
        <v>14973</v>
      </c>
      <c r="D149" s="86">
        <f t="shared" si="5"/>
        <v>374</v>
      </c>
      <c r="E149" s="42">
        <f t="shared" si="4"/>
        <v>1196.8</v>
      </c>
      <c r="F149" s="38"/>
      <c r="G149" s="13"/>
    </row>
    <row r="150" spans="1:7">
      <c r="A150" s="38" t="s">
        <v>348</v>
      </c>
      <c r="B150" s="160">
        <v>9994</v>
      </c>
      <c r="C150" s="86">
        <v>10223</v>
      </c>
      <c r="D150" s="86">
        <f t="shared" si="5"/>
        <v>229</v>
      </c>
      <c r="E150" s="42">
        <f t="shared" si="4"/>
        <v>732.80000000000007</v>
      </c>
      <c r="F150" s="38"/>
      <c r="G150" s="13"/>
    </row>
    <row r="151" spans="1:7">
      <c r="A151" s="38" t="s">
        <v>349</v>
      </c>
      <c r="B151" s="160">
        <v>3851</v>
      </c>
      <c r="C151" s="86">
        <v>3901</v>
      </c>
      <c r="D151" s="86">
        <f t="shared" si="5"/>
        <v>50</v>
      </c>
      <c r="E151" s="42">
        <f t="shared" si="4"/>
        <v>160</v>
      </c>
      <c r="F151" s="38"/>
      <c r="G151" s="13"/>
    </row>
    <row r="152" spans="1:7">
      <c r="A152" s="38" t="s">
        <v>350</v>
      </c>
      <c r="B152" s="160">
        <v>2177</v>
      </c>
      <c r="C152" s="86">
        <v>2189</v>
      </c>
      <c r="D152" s="86">
        <f t="shared" si="5"/>
        <v>12</v>
      </c>
      <c r="E152" s="42">
        <f t="shared" si="4"/>
        <v>38.400000000000006</v>
      </c>
      <c r="F152" s="38"/>
      <c r="G152" s="13"/>
    </row>
    <row r="153" spans="1:7">
      <c r="A153" s="38" t="s">
        <v>351</v>
      </c>
      <c r="B153" s="160">
        <v>3629</v>
      </c>
      <c r="C153" s="86">
        <v>3634</v>
      </c>
      <c r="D153" s="86">
        <f t="shared" si="5"/>
        <v>5</v>
      </c>
      <c r="E153" s="42">
        <f t="shared" si="4"/>
        <v>16</v>
      </c>
      <c r="F153" s="38"/>
      <c r="G153" s="13"/>
    </row>
    <row r="154" spans="1:7">
      <c r="A154" s="38" t="s">
        <v>352</v>
      </c>
      <c r="B154" s="160">
        <v>2038</v>
      </c>
      <c r="C154" s="86">
        <v>2038</v>
      </c>
      <c r="D154" s="86">
        <f t="shared" si="5"/>
        <v>0</v>
      </c>
      <c r="E154" s="42">
        <f t="shared" si="4"/>
        <v>0</v>
      </c>
      <c r="F154" s="38"/>
      <c r="G154" s="13"/>
    </row>
    <row r="155" spans="1:7">
      <c r="A155" s="38" t="s">
        <v>353</v>
      </c>
      <c r="B155" s="160">
        <v>5034</v>
      </c>
      <c r="C155" s="86">
        <v>5102</v>
      </c>
      <c r="D155" s="86">
        <f t="shared" si="5"/>
        <v>68</v>
      </c>
      <c r="E155" s="42">
        <f t="shared" si="4"/>
        <v>217.60000000000002</v>
      </c>
      <c r="F155" s="38"/>
      <c r="G155" s="13"/>
    </row>
    <row r="156" spans="1:7">
      <c r="A156" s="38" t="s">
        <v>354</v>
      </c>
      <c r="B156" s="160">
        <v>336</v>
      </c>
      <c r="C156" s="86">
        <v>342</v>
      </c>
      <c r="D156" s="86">
        <f t="shared" si="5"/>
        <v>6</v>
      </c>
      <c r="E156" s="42">
        <f t="shared" si="4"/>
        <v>19.200000000000003</v>
      </c>
      <c r="F156" s="38"/>
      <c r="G156" s="13"/>
    </row>
    <row r="157" spans="1:7">
      <c r="A157" s="38" t="s">
        <v>355</v>
      </c>
      <c r="B157" s="160">
        <v>10621</v>
      </c>
      <c r="C157" s="86">
        <v>10757</v>
      </c>
      <c r="D157" s="86">
        <f t="shared" si="5"/>
        <v>136</v>
      </c>
      <c r="E157" s="42">
        <f t="shared" si="4"/>
        <v>435.20000000000005</v>
      </c>
      <c r="F157" s="38"/>
      <c r="G157" s="13"/>
    </row>
    <row r="158" spans="1:7">
      <c r="A158" s="38" t="s">
        <v>356</v>
      </c>
      <c r="B158" s="160">
        <v>1088</v>
      </c>
      <c r="C158" s="86">
        <v>1099</v>
      </c>
      <c r="D158" s="86">
        <f t="shared" si="5"/>
        <v>11</v>
      </c>
      <c r="E158" s="42">
        <f t="shared" si="4"/>
        <v>35.200000000000003</v>
      </c>
      <c r="F158" s="38"/>
      <c r="G158" s="13"/>
    </row>
    <row r="159" spans="1:7">
      <c r="A159" s="38" t="s">
        <v>357</v>
      </c>
      <c r="B159" s="160">
        <v>135609</v>
      </c>
      <c r="C159" s="86">
        <v>137383</v>
      </c>
      <c r="D159" s="86">
        <f t="shared" si="5"/>
        <v>1774</v>
      </c>
      <c r="E159" s="42">
        <f t="shared" si="4"/>
        <v>5676.8</v>
      </c>
      <c r="F159" s="38"/>
      <c r="G159" s="13"/>
    </row>
    <row r="160" spans="1:7">
      <c r="A160" s="38" t="s">
        <v>358</v>
      </c>
      <c r="B160" s="160">
        <v>0</v>
      </c>
      <c r="C160" s="86">
        <v>0</v>
      </c>
      <c r="D160" s="86">
        <f t="shared" si="5"/>
        <v>0</v>
      </c>
      <c r="E160" s="42">
        <f t="shared" si="4"/>
        <v>0</v>
      </c>
      <c r="F160" s="38"/>
      <c r="G160" s="13"/>
    </row>
    <row r="161" spans="1:7">
      <c r="A161" s="38" t="s">
        <v>359</v>
      </c>
      <c r="B161" s="160">
        <v>6522</v>
      </c>
      <c r="C161" s="86">
        <v>6845</v>
      </c>
      <c r="D161" s="86">
        <f t="shared" si="5"/>
        <v>323</v>
      </c>
      <c r="E161" s="42">
        <f t="shared" si="4"/>
        <v>1033.6000000000001</v>
      </c>
      <c r="F161" s="38"/>
      <c r="G161" s="13"/>
    </row>
    <row r="162" spans="1:7">
      <c r="A162" s="38" t="s">
        <v>360</v>
      </c>
      <c r="B162" s="160">
        <v>1975</v>
      </c>
      <c r="C162" s="86">
        <v>1995</v>
      </c>
      <c r="D162" s="86">
        <f t="shared" si="5"/>
        <v>20</v>
      </c>
      <c r="E162" s="42">
        <f t="shared" si="4"/>
        <v>64</v>
      </c>
      <c r="F162" s="38"/>
      <c r="G162" s="13"/>
    </row>
    <row r="163" spans="1:7">
      <c r="A163" s="76" t="s">
        <v>2</v>
      </c>
      <c r="B163" s="20"/>
      <c r="C163" s="20"/>
      <c r="D163" s="83">
        <f>SUM(D5:D162)</f>
        <v>30377</v>
      </c>
      <c r="E163" s="54">
        <f>SUM(E5:E162)</f>
        <v>97206.400000000009</v>
      </c>
      <c r="F163" s="38"/>
      <c r="G163" s="13"/>
    </row>
    <row r="164" spans="1:7">
      <c r="A164" s="76" t="s">
        <v>201</v>
      </c>
      <c r="B164" s="20"/>
      <c r="C164" s="20"/>
      <c r="D164" s="83">
        <f>D163*1.15</f>
        <v>34933.549999999996</v>
      </c>
      <c r="E164" s="97">
        <f>E163*1.15</f>
        <v>111787.36</v>
      </c>
      <c r="F164" s="98"/>
      <c r="G164" s="13"/>
    </row>
    <row r="165" spans="1:7">
      <c r="A165" s="172" t="s">
        <v>361</v>
      </c>
      <c r="B165" s="172"/>
      <c r="C165" s="172"/>
      <c r="D165" s="172"/>
      <c r="E165" s="172"/>
      <c r="G165" s="13"/>
    </row>
    <row r="166" spans="1:7">
      <c r="A166" s="49"/>
      <c r="B166" s="169"/>
      <c r="C166" s="49"/>
      <c r="D166" s="49"/>
      <c r="E166" s="49"/>
      <c r="G166" s="13"/>
    </row>
    <row r="167" spans="1:7">
      <c r="A167" s="49"/>
      <c r="B167" s="169"/>
      <c r="C167" s="49"/>
      <c r="D167" s="49"/>
      <c r="E167" s="49"/>
      <c r="G167" s="13"/>
    </row>
    <row r="168" spans="1:7">
      <c r="A168" s="67" t="s">
        <v>5</v>
      </c>
      <c r="G168" s="13"/>
    </row>
    <row r="169" spans="1:7">
      <c r="A169" s="19" t="s">
        <v>6</v>
      </c>
      <c r="B169" s="152">
        <v>43449</v>
      </c>
      <c r="C169" s="21">
        <v>43480</v>
      </c>
      <c r="D169" s="83" t="s">
        <v>200</v>
      </c>
      <c r="E169" s="84" t="s">
        <v>202</v>
      </c>
      <c r="F169" s="19" t="s">
        <v>203</v>
      </c>
      <c r="G169" s="13"/>
    </row>
    <row r="170" spans="1:7">
      <c r="A170" s="38" t="s">
        <v>362</v>
      </c>
      <c r="B170" s="160">
        <v>151</v>
      </c>
      <c r="C170" s="86">
        <v>152</v>
      </c>
      <c r="D170" s="86">
        <f>C170-B170</f>
        <v>1</v>
      </c>
      <c r="E170" s="42">
        <f>D170*3.2</f>
        <v>3.2</v>
      </c>
      <c r="F170" s="38"/>
      <c r="G170" s="13"/>
    </row>
    <row r="171" spans="1:7">
      <c r="A171" s="38" t="s">
        <v>363</v>
      </c>
      <c r="B171" s="160">
        <v>54310</v>
      </c>
      <c r="C171" s="86">
        <v>55300</v>
      </c>
      <c r="D171" s="86">
        <f t="shared" ref="D171:D205" si="6">C171-B171</f>
        <v>990</v>
      </c>
      <c r="E171" s="42">
        <f t="shared" ref="E171:E206" si="7">D171*3.2</f>
        <v>3168</v>
      </c>
      <c r="F171" s="38"/>
      <c r="G171" s="13"/>
    </row>
    <row r="172" spans="1:7">
      <c r="A172" s="38" t="s">
        <v>364</v>
      </c>
      <c r="B172" s="160">
        <v>4922</v>
      </c>
      <c r="C172" s="86">
        <v>5048</v>
      </c>
      <c r="D172" s="86">
        <f t="shared" si="6"/>
        <v>126</v>
      </c>
      <c r="E172" s="42">
        <f t="shared" si="7"/>
        <v>403.20000000000005</v>
      </c>
      <c r="F172" s="38"/>
      <c r="G172" s="13"/>
    </row>
    <row r="173" spans="1:7">
      <c r="A173" s="38" t="s">
        <v>365</v>
      </c>
      <c r="B173" s="160">
        <v>827</v>
      </c>
      <c r="C173" s="86">
        <v>832</v>
      </c>
      <c r="D173" s="86">
        <f t="shared" si="6"/>
        <v>5</v>
      </c>
      <c r="E173" s="42">
        <f t="shared" si="7"/>
        <v>16</v>
      </c>
      <c r="F173" s="38"/>
      <c r="G173" s="13"/>
    </row>
    <row r="174" spans="1:7">
      <c r="A174" s="38" t="s">
        <v>366</v>
      </c>
      <c r="B174" s="3">
        <v>99998</v>
      </c>
      <c r="C174" s="24">
        <v>100002</v>
      </c>
      <c r="D174" s="86">
        <f t="shared" si="6"/>
        <v>4</v>
      </c>
      <c r="E174" s="42">
        <f t="shared" si="7"/>
        <v>12.8</v>
      </c>
      <c r="F174" s="38"/>
      <c r="G174" s="13"/>
    </row>
    <row r="175" spans="1:7">
      <c r="A175" s="38" t="s">
        <v>367</v>
      </c>
      <c r="B175" s="3">
        <v>68</v>
      </c>
      <c r="C175" s="24">
        <v>76</v>
      </c>
      <c r="D175" s="86">
        <f t="shared" si="6"/>
        <v>8</v>
      </c>
      <c r="E175" s="42">
        <f t="shared" si="7"/>
        <v>25.6</v>
      </c>
      <c r="F175" s="38"/>
      <c r="G175" s="13"/>
    </row>
    <row r="176" spans="1:7">
      <c r="A176" s="38" t="s">
        <v>368</v>
      </c>
      <c r="B176" s="3">
        <v>2704</v>
      </c>
      <c r="C176" s="24">
        <v>3278</v>
      </c>
      <c r="D176" s="86">
        <f t="shared" si="6"/>
        <v>574</v>
      </c>
      <c r="E176" s="42">
        <f t="shared" si="7"/>
        <v>1836.8000000000002</v>
      </c>
      <c r="F176" s="38"/>
      <c r="G176" s="13"/>
    </row>
    <row r="177" spans="1:7">
      <c r="A177" s="38" t="s">
        <v>369</v>
      </c>
      <c r="B177" s="3">
        <v>2509</v>
      </c>
      <c r="C177" s="24">
        <v>2844</v>
      </c>
      <c r="D177" s="86">
        <f t="shared" si="6"/>
        <v>335</v>
      </c>
      <c r="E177" s="42">
        <f t="shared" si="7"/>
        <v>1072</v>
      </c>
      <c r="F177" s="38"/>
      <c r="G177" s="13"/>
    </row>
    <row r="178" spans="1:7">
      <c r="A178" s="38" t="s">
        <v>370</v>
      </c>
      <c r="B178" s="3">
        <v>1038</v>
      </c>
      <c r="C178" s="24">
        <v>1217</v>
      </c>
      <c r="D178" s="86">
        <f t="shared" si="6"/>
        <v>179</v>
      </c>
      <c r="E178" s="42">
        <f t="shared" si="7"/>
        <v>572.80000000000007</v>
      </c>
      <c r="F178" s="38"/>
      <c r="G178" s="13"/>
    </row>
    <row r="179" spans="1:7" ht="18" customHeight="1">
      <c r="A179" s="38" t="s">
        <v>371</v>
      </c>
      <c r="B179" s="160">
        <v>12519</v>
      </c>
      <c r="C179" s="86">
        <v>12782</v>
      </c>
      <c r="D179" s="86">
        <f t="shared" si="6"/>
        <v>263</v>
      </c>
      <c r="E179" s="42">
        <f t="shared" si="7"/>
        <v>841.6</v>
      </c>
      <c r="F179" s="38"/>
      <c r="G179" s="13"/>
    </row>
    <row r="180" spans="1:7" ht="15.95" customHeight="1">
      <c r="A180" s="38" t="s">
        <v>31</v>
      </c>
      <c r="B180" s="160">
        <v>5448</v>
      </c>
      <c r="C180" s="86">
        <v>5572</v>
      </c>
      <c r="D180" s="86">
        <f t="shared" si="6"/>
        <v>124</v>
      </c>
      <c r="E180" s="42">
        <f t="shared" si="7"/>
        <v>396.8</v>
      </c>
      <c r="F180" s="38"/>
      <c r="G180" s="13"/>
    </row>
    <row r="181" spans="1:7" ht="15.95" customHeight="1">
      <c r="A181" s="38" t="s">
        <v>32</v>
      </c>
      <c r="B181" s="160">
        <v>29397</v>
      </c>
      <c r="C181" s="86">
        <v>29935</v>
      </c>
      <c r="D181" s="86">
        <f t="shared" si="6"/>
        <v>538</v>
      </c>
      <c r="E181" s="42">
        <f t="shared" si="7"/>
        <v>1721.6000000000001</v>
      </c>
      <c r="F181" s="38"/>
      <c r="G181" s="13"/>
    </row>
    <row r="182" spans="1:7" ht="15.95" customHeight="1">
      <c r="A182" s="38" t="s">
        <v>33</v>
      </c>
      <c r="B182" s="160">
        <v>38299</v>
      </c>
      <c r="C182" s="86">
        <v>38989</v>
      </c>
      <c r="D182" s="86">
        <f t="shared" si="6"/>
        <v>690</v>
      </c>
      <c r="E182" s="42">
        <f t="shared" si="7"/>
        <v>2208</v>
      </c>
      <c r="F182" s="38"/>
      <c r="G182" s="13"/>
    </row>
    <row r="183" spans="1:7" ht="15.95" customHeight="1">
      <c r="A183" s="38" t="s">
        <v>34</v>
      </c>
      <c r="B183" s="160">
        <v>307</v>
      </c>
      <c r="C183" s="86">
        <v>311</v>
      </c>
      <c r="D183" s="86">
        <f t="shared" si="6"/>
        <v>4</v>
      </c>
      <c r="E183" s="42">
        <f t="shared" si="7"/>
        <v>12.8</v>
      </c>
      <c r="F183" s="38"/>
      <c r="G183" s="13"/>
    </row>
    <row r="184" spans="1:7" ht="15.95" customHeight="1">
      <c r="A184" s="38" t="s">
        <v>35</v>
      </c>
      <c r="B184" s="160">
        <v>1271</v>
      </c>
      <c r="C184" s="86">
        <v>1585</v>
      </c>
      <c r="D184" s="86">
        <f t="shared" si="6"/>
        <v>314</v>
      </c>
      <c r="E184" s="42">
        <f t="shared" si="7"/>
        <v>1004.8000000000001</v>
      </c>
      <c r="F184" s="38"/>
      <c r="G184" s="13"/>
    </row>
    <row r="185" spans="1:7" ht="15.95" customHeight="1">
      <c r="A185" s="38" t="s">
        <v>36</v>
      </c>
      <c r="B185" s="160">
        <v>276</v>
      </c>
      <c r="C185" s="86">
        <v>280</v>
      </c>
      <c r="D185" s="86">
        <f t="shared" si="6"/>
        <v>4</v>
      </c>
      <c r="E185" s="42">
        <f t="shared" si="7"/>
        <v>12.8</v>
      </c>
      <c r="F185" s="38"/>
      <c r="G185" s="13"/>
    </row>
    <row r="186" spans="1:7" ht="15.95" customHeight="1">
      <c r="A186" s="38" t="s">
        <v>372</v>
      </c>
      <c r="B186" s="160">
        <v>12281</v>
      </c>
      <c r="C186" s="86">
        <v>12496</v>
      </c>
      <c r="D186" s="86">
        <f t="shared" si="6"/>
        <v>215</v>
      </c>
      <c r="E186" s="42">
        <f t="shared" si="7"/>
        <v>688</v>
      </c>
      <c r="F186" s="38"/>
      <c r="G186" s="13"/>
    </row>
    <row r="187" spans="1:7" ht="15.95" customHeight="1">
      <c r="A187" s="38" t="s">
        <v>373</v>
      </c>
      <c r="B187" s="160">
        <v>52381</v>
      </c>
      <c r="C187" s="86">
        <v>53275</v>
      </c>
      <c r="D187" s="86">
        <f t="shared" si="6"/>
        <v>894</v>
      </c>
      <c r="E187" s="42">
        <f t="shared" si="7"/>
        <v>2860.8</v>
      </c>
      <c r="F187" s="38"/>
      <c r="G187" s="13"/>
    </row>
    <row r="188" spans="1:7" ht="15.95" customHeight="1">
      <c r="A188" s="38" t="s">
        <v>374</v>
      </c>
      <c r="B188" s="160">
        <v>6531</v>
      </c>
      <c r="C188" s="86">
        <v>6657</v>
      </c>
      <c r="D188" s="86">
        <f t="shared" si="6"/>
        <v>126</v>
      </c>
      <c r="E188" s="42">
        <f t="shared" si="7"/>
        <v>403.20000000000005</v>
      </c>
      <c r="F188" s="38"/>
      <c r="G188" s="13"/>
    </row>
    <row r="189" spans="1:7" ht="15.95" customHeight="1">
      <c r="A189" s="38" t="s">
        <v>375</v>
      </c>
      <c r="B189" s="86">
        <v>12182</v>
      </c>
      <c r="C189" s="86">
        <v>12192</v>
      </c>
      <c r="D189" s="86">
        <f t="shared" si="6"/>
        <v>10</v>
      </c>
      <c r="E189" s="42">
        <f t="shared" si="7"/>
        <v>32</v>
      </c>
      <c r="F189" s="38"/>
      <c r="G189" s="13"/>
    </row>
    <row r="190" spans="1:7" ht="23.25" customHeight="1">
      <c r="A190" s="23" t="s">
        <v>376</v>
      </c>
      <c r="B190" s="163">
        <v>9305</v>
      </c>
      <c r="C190" s="86">
        <v>10005</v>
      </c>
      <c r="D190" s="86">
        <f t="shared" si="6"/>
        <v>700</v>
      </c>
      <c r="E190" s="42">
        <f t="shared" si="7"/>
        <v>2240</v>
      </c>
      <c r="F190" s="38"/>
      <c r="G190" s="13"/>
    </row>
    <row r="191" spans="1:7" ht="15.95" customHeight="1">
      <c r="A191" s="38" t="s">
        <v>377</v>
      </c>
      <c r="B191" s="160">
        <v>2655</v>
      </c>
      <c r="C191" s="86">
        <v>2767</v>
      </c>
      <c r="D191" s="86">
        <f t="shared" si="6"/>
        <v>112</v>
      </c>
      <c r="E191" s="42">
        <f t="shared" si="7"/>
        <v>358.40000000000003</v>
      </c>
      <c r="F191" s="38"/>
      <c r="G191" s="13"/>
    </row>
    <row r="192" spans="1:7" ht="15.95" customHeight="1">
      <c r="A192" s="38" t="s">
        <v>378</v>
      </c>
      <c r="B192" s="160">
        <v>8430</v>
      </c>
      <c r="C192" s="86">
        <v>9150</v>
      </c>
      <c r="D192" s="86">
        <f>C192-B192</f>
        <v>720</v>
      </c>
      <c r="E192" s="42">
        <f t="shared" si="7"/>
        <v>2304</v>
      </c>
      <c r="F192" s="38"/>
      <c r="G192" s="13"/>
    </row>
    <row r="193" spans="1:7" ht="15.95" customHeight="1">
      <c r="A193" s="38" t="s">
        <v>379</v>
      </c>
      <c r="B193" s="160">
        <v>57</v>
      </c>
      <c r="C193" s="86">
        <v>61</v>
      </c>
      <c r="D193" s="86">
        <f t="shared" si="6"/>
        <v>4</v>
      </c>
      <c r="E193" s="42">
        <f t="shared" si="7"/>
        <v>12.8</v>
      </c>
      <c r="F193" s="38"/>
      <c r="G193" s="13"/>
    </row>
    <row r="194" spans="1:7" ht="15.95" customHeight="1">
      <c r="A194" s="23" t="s">
        <v>380</v>
      </c>
      <c r="B194" s="160">
        <v>26889</v>
      </c>
      <c r="C194" s="86">
        <v>27320</v>
      </c>
      <c r="D194" s="86">
        <f t="shared" si="6"/>
        <v>431</v>
      </c>
      <c r="E194" s="42">
        <f t="shared" si="7"/>
        <v>1379.2</v>
      </c>
      <c r="F194" s="38"/>
      <c r="G194" s="13"/>
    </row>
    <row r="195" spans="1:7" ht="15.95" customHeight="1">
      <c r="A195" s="23" t="s">
        <v>39</v>
      </c>
      <c r="B195" s="160">
        <v>19441</v>
      </c>
      <c r="C195" s="86">
        <v>19891</v>
      </c>
      <c r="D195" s="86">
        <f t="shared" si="6"/>
        <v>450</v>
      </c>
      <c r="E195" s="42">
        <f t="shared" si="7"/>
        <v>1440</v>
      </c>
      <c r="F195" s="38"/>
      <c r="G195" s="13"/>
    </row>
    <row r="196" spans="1:7" ht="15.95" customHeight="1">
      <c r="A196" s="38" t="s">
        <v>381</v>
      </c>
      <c r="B196" s="160">
        <v>1032</v>
      </c>
      <c r="C196" s="86">
        <v>1071</v>
      </c>
      <c r="D196" s="86">
        <f t="shared" si="6"/>
        <v>39</v>
      </c>
      <c r="E196" s="42">
        <f t="shared" si="7"/>
        <v>124.80000000000001</v>
      </c>
      <c r="F196" s="38"/>
      <c r="G196" s="13"/>
    </row>
    <row r="197" spans="1:7" ht="15.95" customHeight="1">
      <c r="A197" s="38" t="s">
        <v>382</v>
      </c>
      <c r="B197" s="160">
        <v>8275</v>
      </c>
      <c r="C197" s="86">
        <v>8419</v>
      </c>
      <c r="D197" s="86">
        <f t="shared" si="6"/>
        <v>144</v>
      </c>
      <c r="E197" s="42">
        <f t="shared" si="7"/>
        <v>460.8</v>
      </c>
      <c r="F197" s="38"/>
      <c r="G197" s="13"/>
    </row>
    <row r="198" spans="1:7" ht="15.95" customHeight="1">
      <c r="A198" s="38" t="s">
        <v>40</v>
      </c>
      <c r="B198" s="160">
        <v>199</v>
      </c>
      <c r="C198" s="86">
        <v>201</v>
      </c>
      <c r="D198" s="86">
        <f t="shared" si="6"/>
        <v>2</v>
      </c>
      <c r="E198" s="42">
        <f t="shared" si="7"/>
        <v>6.4</v>
      </c>
      <c r="F198" s="38"/>
      <c r="G198" s="13"/>
    </row>
    <row r="199" spans="1:7" s="16" customFormat="1" ht="15.95" customHeight="1">
      <c r="A199" s="93" t="s">
        <v>41</v>
      </c>
      <c r="B199" s="160">
        <v>2986</v>
      </c>
      <c r="C199" s="95">
        <v>4275</v>
      </c>
      <c r="D199" s="86">
        <f t="shared" si="6"/>
        <v>1289</v>
      </c>
      <c r="E199" s="42">
        <f t="shared" si="7"/>
        <v>4124.8</v>
      </c>
      <c r="F199" s="93"/>
    </row>
    <row r="200" spans="1:7" ht="15.95" customHeight="1">
      <c r="A200" s="38" t="s">
        <v>383</v>
      </c>
      <c r="B200" s="160">
        <v>2246</v>
      </c>
      <c r="C200" s="86">
        <v>2372</v>
      </c>
      <c r="D200" s="86">
        <f t="shared" si="6"/>
        <v>126</v>
      </c>
      <c r="E200" s="42">
        <f t="shared" si="7"/>
        <v>403.20000000000005</v>
      </c>
      <c r="F200" s="38"/>
      <c r="G200" s="13"/>
    </row>
    <row r="201" spans="1:7" ht="15.95" customHeight="1">
      <c r="A201" s="38" t="s">
        <v>384</v>
      </c>
      <c r="B201" s="160">
        <v>6489</v>
      </c>
      <c r="C201" s="86">
        <v>6838</v>
      </c>
      <c r="D201" s="86">
        <f t="shared" si="6"/>
        <v>349</v>
      </c>
      <c r="E201" s="42">
        <f t="shared" si="7"/>
        <v>1116.8</v>
      </c>
      <c r="F201" s="38"/>
      <c r="G201" s="13"/>
    </row>
    <row r="202" spans="1:7" ht="15.95" customHeight="1">
      <c r="A202" s="38" t="s">
        <v>42</v>
      </c>
      <c r="B202" s="160">
        <v>313</v>
      </c>
      <c r="C202" s="86">
        <v>322</v>
      </c>
      <c r="D202" s="86">
        <f t="shared" si="6"/>
        <v>9</v>
      </c>
      <c r="E202" s="42">
        <f t="shared" si="7"/>
        <v>28.8</v>
      </c>
      <c r="F202" s="38"/>
      <c r="G202" s="13"/>
    </row>
    <row r="203" spans="1:7" ht="15.95" customHeight="1">
      <c r="A203" s="38" t="s">
        <v>43</v>
      </c>
      <c r="B203" s="160">
        <v>7925</v>
      </c>
      <c r="C203" s="86">
        <v>8672</v>
      </c>
      <c r="D203" s="86">
        <f t="shared" si="6"/>
        <v>747</v>
      </c>
      <c r="E203" s="42">
        <f t="shared" si="7"/>
        <v>2390.4</v>
      </c>
      <c r="F203" s="38"/>
      <c r="G203" s="13"/>
    </row>
    <row r="204" spans="1:7" s="16" customFormat="1" ht="15.95" customHeight="1">
      <c r="A204" s="93" t="s">
        <v>385</v>
      </c>
      <c r="B204" s="15">
        <v>2131</v>
      </c>
      <c r="C204" s="95">
        <v>2290</v>
      </c>
      <c r="D204" s="86">
        <f t="shared" si="6"/>
        <v>159</v>
      </c>
      <c r="E204" s="42">
        <f t="shared" si="7"/>
        <v>508.8</v>
      </c>
      <c r="F204" s="93"/>
    </row>
    <row r="205" spans="1:7" ht="15.95" customHeight="1">
      <c r="A205" s="38" t="s">
        <v>386</v>
      </c>
      <c r="B205" s="160">
        <v>6347</v>
      </c>
      <c r="C205" s="86">
        <v>8800</v>
      </c>
      <c r="D205" s="86">
        <f t="shared" si="6"/>
        <v>2453</v>
      </c>
      <c r="E205" s="42">
        <f t="shared" si="7"/>
        <v>7849.6</v>
      </c>
      <c r="F205" s="38"/>
      <c r="G205" s="13"/>
    </row>
    <row r="206" spans="1:7" ht="15.95" customHeight="1">
      <c r="A206" s="38" t="s">
        <v>387</v>
      </c>
      <c r="B206" s="160">
        <v>0</v>
      </c>
      <c r="C206" s="86">
        <v>0</v>
      </c>
      <c r="D206" s="86">
        <v>0</v>
      </c>
      <c r="E206" s="42">
        <f t="shared" si="7"/>
        <v>0</v>
      </c>
      <c r="F206" s="38"/>
      <c r="G206" s="13"/>
    </row>
    <row r="207" spans="1:7" ht="21" customHeight="1">
      <c r="A207" s="76" t="s">
        <v>2</v>
      </c>
      <c r="B207" s="5"/>
      <c r="C207" s="5"/>
      <c r="D207" s="40">
        <f>SUM(D170:D205)-D206</f>
        <v>13138</v>
      </c>
      <c r="E207" s="47">
        <f>SUM(E170:E205)-E206</f>
        <v>42041.599999999999</v>
      </c>
      <c r="F207" s="38"/>
      <c r="G207" s="13"/>
    </row>
    <row r="208" spans="1:7" ht="23.25" customHeight="1">
      <c r="A208" s="76" t="s">
        <v>201</v>
      </c>
      <c r="B208" s="5"/>
      <c r="C208" s="5"/>
      <c r="D208" s="83">
        <f>D207*1.15</f>
        <v>15108.699999999999</v>
      </c>
      <c r="E208" s="97">
        <f>E207*1.15</f>
        <v>48347.839999999997</v>
      </c>
      <c r="F208" s="38"/>
      <c r="G208" s="13"/>
    </row>
    <row r="209" spans="1:10" ht="24.75" customHeight="1">
      <c r="A209" s="49"/>
      <c r="B209" s="12"/>
      <c r="C209" s="12"/>
      <c r="D209" s="99"/>
      <c r="E209" s="49"/>
      <c r="G209" s="13"/>
    </row>
    <row r="210" spans="1:10" ht="21.75" customHeight="1">
      <c r="A210" s="50"/>
      <c r="B210" s="164"/>
      <c r="C210" s="164"/>
      <c r="D210" s="88"/>
      <c r="E210" s="57"/>
      <c r="G210" s="13"/>
    </row>
    <row r="211" spans="1:10" ht="21.75" customHeight="1">
      <c r="A211" s="50" t="s">
        <v>388</v>
      </c>
      <c r="B211" s="4"/>
      <c r="C211" s="4"/>
      <c r="G211" s="13"/>
    </row>
    <row r="212" spans="1:10" ht="21.75" customHeight="1">
      <c r="A212" s="19" t="s">
        <v>6</v>
      </c>
      <c r="B212" s="152">
        <v>43449</v>
      </c>
      <c r="C212" s="21">
        <v>43480</v>
      </c>
      <c r="D212" s="83" t="s">
        <v>200</v>
      </c>
      <c r="E212" s="84" t="s">
        <v>202</v>
      </c>
      <c r="F212" s="19" t="s">
        <v>203</v>
      </c>
      <c r="G212" s="13"/>
    </row>
    <row r="213" spans="1:10" ht="21.75" customHeight="1">
      <c r="A213" s="38" t="s">
        <v>389</v>
      </c>
      <c r="B213" s="3">
        <v>63019</v>
      </c>
      <c r="C213" s="24">
        <v>64543</v>
      </c>
      <c r="D213" s="86">
        <f>C213-B213</f>
        <v>1524</v>
      </c>
      <c r="E213" s="42">
        <f t="shared" ref="E213:E224" si="8">D213*3.2</f>
        <v>4876.8</v>
      </c>
      <c r="F213" s="38"/>
      <c r="G213" s="13"/>
    </row>
    <row r="214" spans="1:10" ht="21.75" customHeight="1">
      <c r="A214" s="38" t="s">
        <v>390</v>
      </c>
      <c r="B214" s="3">
        <v>15670</v>
      </c>
      <c r="C214" s="24">
        <v>15670</v>
      </c>
      <c r="D214" s="86">
        <f t="shared" ref="D214:D224" si="9">C214-B214</f>
        <v>0</v>
      </c>
      <c r="E214" s="42">
        <f t="shared" si="8"/>
        <v>0</v>
      </c>
      <c r="F214" s="38"/>
      <c r="G214" s="13"/>
    </row>
    <row r="215" spans="1:10" ht="21.75" customHeight="1">
      <c r="A215" s="38" t="s">
        <v>391</v>
      </c>
      <c r="B215" s="3">
        <v>1720</v>
      </c>
      <c r="C215" s="24">
        <v>1821</v>
      </c>
      <c r="D215" s="86">
        <f t="shared" si="9"/>
        <v>101</v>
      </c>
      <c r="E215" s="42">
        <f t="shared" si="8"/>
        <v>323.20000000000005</v>
      </c>
      <c r="F215" s="38"/>
      <c r="G215" s="13"/>
    </row>
    <row r="216" spans="1:10" ht="16.5" customHeight="1">
      <c r="A216" s="38" t="s">
        <v>392</v>
      </c>
      <c r="B216" s="3">
        <v>25833</v>
      </c>
      <c r="C216" s="24">
        <v>26133</v>
      </c>
      <c r="D216" s="86">
        <f t="shared" si="9"/>
        <v>300</v>
      </c>
      <c r="E216" s="42">
        <f t="shared" si="8"/>
        <v>960</v>
      </c>
      <c r="F216" s="38"/>
      <c r="G216" s="13"/>
    </row>
    <row r="217" spans="1:10" ht="19.5" customHeight="1">
      <c r="A217" s="38" t="s">
        <v>393</v>
      </c>
      <c r="B217" s="3">
        <v>3340</v>
      </c>
      <c r="C217" s="24">
        <v>3469</v>
      </c>
      <c r="D217" s="86">
        <f>(C217-B217)*10</f>
        <v>1290</v>
      </c>
      <c r="E217" s="42">
        <f t="shared" si="8"/>
        <v>4128</v>
      </c>
      <c r="F217" s="38"/>
      <c r="G217" s="13"/>
    </row>
    <row r="218" spans="1:10" ht="17.25" customHeight="1">
      <c r="A218" s="38" t="s">
        <v>394</v>
      </c>
      <c r="B218" s="3">
        <v>14340</v>
      </c>
      <c r="C218" s="24">
        <v>14637</v>
      </c>
      <c r="D218" s="86">
        <f>(C218-B218)*10</f>
        <v>2970</v>
      </c>
      <c r="E218" s="42">
        <f t="shared" si="8"/>
        <v>9504</v>
      </c>
      <c r="F218" s="38"/>
      <c r="G218" s="13"/>
    </row>
    <row r="219" spans="1:10" ht="17.25" customHeight="1">
      <c r="A219" s="38" t="s">
        <v>395</v>
      </c>
      <c r="B219" s="3">
        <v>4430</v>
      </c>
      <c r="C219" s="24">
        <v>4430</v>
      </c>
      <c r="D219" s="86">
        <f t="shared" si="9"/>
        <v>0</v>
      </c>
      <c r="E219" s="42">
        <f t="shared" si="8"/>
        <v>0</v>
      </c>
      <c r="F219" s="38"/>
      <c r="G219" s="13"/>
    </row>
    <row r="220" spans="1:10" ht="16.5" customHeight="1">
      <c r="A220" s="38" t="s">
        <v>396</v>
      </c>
      <c r="B220" s="3">
        <v>587</v>
      </c>
      <c r="C220" s="24">
        <v>587</v>
      </c>
      <c r="D220" s="86">
        <f t="shared" si="9"/>
        <v>0</v>
      </c>
      <c r="E220" s="42">
        <f t="shared" si="8"/>
        <v>0</v>
      </c>
      <c r="F220" s="38"/>
      <c r="G220" s="13"/>
    </row>
    <row r="221" spans="1:10" ht="20.25" customHeight="1">
      <c r="A221" s="38" t="s">
        <v>397</v>
      </c>
      <c r="B221" s="3">
        <v>0</v>
      </c>
      <c r="C221" s="24">
        <v>0</v>
      </c>
      <c r="D221" s="86">
        <f t="shared" si="9"/>
        <v>0</v>
      </c>
      <c r="E221" s="42">
        <f t="shared" si="8"/>
        <v>0</v>
      </c>
      <c r="F221" s="100"/>
      <c r="G221" s="13"/>
    </row>
    <row r="222" spans="1:10" ht="17.25" customHeight="1">
      <c r="A222" s="38" t="s">
        <v>430</v>
      </c>
      <c r="B222" s="149">
        <v>1675</v>
      </c>
      <c r="C222" s="24">
        <v>1742</v>
      </c>
      <c r="D222" s="86">
        <f>(C222-B222)</f>
        <v>67</v>
      </c>
      <c r="E222" s="42">
        <f t="shared" si="8"/>
        <v>214.4</v>
      </c>
      <c r="F222" s="100"/>
      <c r="G222" s="13"/>
    </row>
    <row r="223" spans="1:10" ht="17.25" customHeight="1">
      <c r="A223" s="38" t="s">
        <v>122</v>
      </c>
      <c r="B223" s="149">
        <v>385</v>
      </c>
      <c r="C223" s="24">
        <v>400</v>
      </c>
      <c r="D223" s="86">
        <f t="shared" si="9"/>
        <v>15</v>
      </c>
      <c r="E223" s="42">
        <f t="shared" si="8"/>
        <v>48</v>
      </c>
      <c r="F223" s="100"/>
      <c r="G223" s="13"/>
    </row>
    <row r="224" spans="1:10" ht="17.25" customHeight="1">
      <c r="A224" s="38" t="s">
        <v>398</v>
      </c>
      <c r="B224" s="3">
        <v>0</v>
      </c>
      <c r="C224" s="24">
        <v>40</v>
      </c>
      <c r="D224" s="86">
        <f t="shared" si="9"/>
        <v>40</v>
      </c>
      <c r="E224" s="42">
        <f t="shared" si="8"/>
        <v>128</v>
      </c>
      <c r="F224" s="100"/>
      <c r="G224" s="13"/>
      <c r="J224" s="168"/>
    </row>
    <row r="225" spans="1:7" ht="17.25" customHeight="1">
      <c r="A225" s="76" t="s">
        <v>2</v>
      </c>
      <c r="B225" s="5"/>
      <c r="C225" s="5"/>
      <c r="D225" s="86">
        <f>SUM(D213:D223)-D224</f>
        <v>6227</v>
      </c>
      <c r="E225" s="101">
        <f>SUM(E213:E223)-E224</f>
        <v>19926.400000000001</v>
      </c>
      <c r="F225" s="100"/>
      <c r="G225" s="13"/>
    </row>
    <row r="226" spans="1:7" ht="17.25" customHeight="1">
      <c r="A226" s="76" t="s">
        <v>201</v>
      </c>
      <c r="B226" s="5"/>
      <c r="C226" s="5"/>
      <c r="D226" s="83">
        <f>D225*1.15</f>
        <v>7161.0499999999993</v>
      </c>
      <c r="E226" s="97">
        <f>E225*1.15</f>
        <v>22915.360000000001</v>
      </c>
      <c r="F226" s="100"/>
      <c r="G226" s="13"/>
    </row>
    <row r="227" spans="1:7" ht="17.25" customHeight="1">
      <c r="A227" s="50" t="s">
        <v>399</v>
      </c>
      <c r="B227" s="4"/>
      <c r="C227" s="4"/>
      <c r="D227" s="88"/>
      <c r="E227" s="35"/>
      <c r="G227" s="13"/>
    </row>
    <row r="228" spans="1:7" ht="17.25" customHeight="1">
      <c r="A228" s="50"/>
      <c r="B228" s="4"/>
      <c r="C228" s="4"/>
      <c r="D228" s="90"/>
      <c r="E228" s="35"/>
      <c r="G228" s="13"/>
    </row>
    <row r="229" spans="1:7" ht="17.25" customHeight="1">
      <c r="A229" s="50"/>
      <c r="B229" s="4"/>
      <c r="C229" s="4"/>
      <c r="D229" s="90"/>
      <c r="E229" s="35"/>
      <c r="G229" s="13"/>
    </row>
    <row r="230" spans="1:7" ht="17.25" customHeight="1">
      <c r="A230" s="50" t="s">
        <v>400</v>
      </c>
      <c r="B230" s="165"/>
      <c r="C230" s="165"/>
      <c r="G230" s="13"/>
    </row>
    <row r="231" spans="1:7" ht="17.25" customHeight="1">
      <c r="A231" s="19" t="s">
        <v>6</v>
      </c>
      <c r="B231" s="152">
        <v>43449</v>
      </c>
      <c r="C231" s="21">
        <v>43480</v>
      </c>
      <c r="D231" s="83" t="s">
        <v>200</v>
      </c>
      <c r="E231" s="84" t="s">
        <v>202</v>
      </c>
      <c r="F231" s="19" t="s">
        <v>203</v>
      </c>
      <c r="G231" s="13"/>
    </row>
    <row r="232" spans="1:7" ht="19.5" customHeight="1">
      <c r="A232" s="38" t="s">
        <v>401</v>
      </c>
      <c r="B232" s="166">
        <v>218270</v>
      </c>
      <c r="C232" s="87">
        <v>223963</v>
      </c>
      <c r="D232" s="86">
        <f>C232-B232-D250</f>
        <v>3422</v>
      </c>
      <c r="E232" s="42">
        <f>D232*3.2</f>
        <v>10950.400000000001</v>
      </c>
      <c r="F232" s="38"/>
      <c r="G232" s="13"/>
    </row>
    <row r="233" spans="1:7" ht="19.5" customHeight="1">
      <c r="A233" s="38" t="s">
        <v>402</v>
      </c>
      <c r="B233" s="166">
        <v>2462</v>
      </c>
      <c r="C233" s="87">
        <v>2628</v>
      </c>
      <c r="D233" s="86">
        <f t="shared" ref="D233:D234" si="10">C233-B233</f>
        <v>166</v>
      </c>
      <c r="E233" s="42">
        <f t="shared" ref="E233:E234" si="11">D233*3.2</f>
        <v>531.20000000000005</v>
      </c>
      <c r="F233" s="38"/>
      <c r="G233" s="13"/>
    </row>
    <row r="234" spans="1:7" ht="19.5" customHeight="1">
      <c r="A234" s="38" t="s">
        <v>403</v>
      </c>
      <c r="B234" s="166">
        <v>101</v>
      </c>
      <c r="C234" s="87">
        <v>101</v>
      </c>
      <c r="D234" s="86">
        <f t="shared" si="10"/>
        <v>0</v>
      </c>
      <c r="E234" s="42">
        <f t="shared" si="11"/>
        <v>0</v>
      </c>
      <c r="F234" s="38"/>
      <c r="G234" s="13"/>
    </row>
    <row r="235" spans="1:7" ht="19.5" customHeight="1">
      <c r="A235" s="76" t="s">
        <v>2</v>
      </c>
      <c r="B235" s="5"/>
      <c r="C235" s="5"/>
      <c r="D235" s="83">
        <f>SUM(D232:D234)</f>
        <v>3588</v>
      </c>
      <c r="E235" s="54">
        <f>SUM(E232:E234)</f>
        <v>11481.600000000002</v>
      </c>
      <c r="F235" s="38"/>
      <c r="G235" s="13"/>
    </row>
    <row r="236" spans="1:7" ht="19.5" customHeight="1">
      <c r="A236" s="76" t="s">
        <v>201</v>
      </c>
      <c r="B236" s="5"/>
      <c r="C236" s="5"/>
      <c r="D236" s="83">
        <f>D235*1.15</f>
        <v>4126.2</v>
      </c>
      <c r="E236" s="54">
        <f>E235*1.15</f>
        <v>13203.840000000002</v>
      </c>
      <c r="F236" s="38"/>
      <c r="G236" s="13"/>
    </row>
    <row r="237" spans="1:7" ht="19.5" customHeight="1">
      <c r="A237" s="50"/>
      <c r="B237" s="164"/>
      <c r="C237" s="164"/>
      <c r="D237" s="88"/>
      <c r="E237" s="57"/>
      <c r="F237" s="77"/>
      <c r="G237" s="13"/>
    </row>
    <row r="238" spans="1:7" ht="34.5" customHeight="1">
      <c r="A238" s="67" t="s">
        <v>148</v>
      </c>
      <c r="B238" s="4"/>
      <c r="C238" s="4"/>
      <c r="G238" s="13"/>
    </row>
    <row r="239" spans="1:7" ht="21" customHeight="1">
      <c r="A239" s="19" t="s">
        <v>6</v>
      </c>
      <c r="B239" s="152">
        <v>43449</v>
      </c>
      <c r="C239" s="21">
        <v>43480</v>
      </c>
      <c r="D239" s="83" t="s">
        <v>200</v>
      </c>
      <c r="E239" s="84" t="s">
        <v>202</v>
      </c>
      <c r="F239" s="19" t="s">
        <v>203</v>
      </c>
      <c r="G239" s="13"/>
    </row>
    <row r="240" spans="1:7" ht="18.75" customHeight="1">
      <c r="A240" s="38" t="s">
        <v>404</v>
      </c>
      <c r="B240" s="3">
        <v>218</v>
      </c>
      <c r="C240" s="24">
        <v>241</v>
      </c>
      <c r="D240" s="86">
        <f>C240-B240</f>
        <v>23</v>
      </c>
      <c r="E240" s="42">
        <f>D240*3.2</f>
        <v>73.600000000000009</v>
      </c>
      <c r="F240" s="38"/>
      <c r="G240" s="13"/>
    </row>
    <row r="241" spans="1:7" ht="18.75" customHeight="1">
      <c r="A241" s="38" t="s">
        <v>405</v>
      </c>
      <c r="B241" s="3">
        <v>142</v>
      </c>
      <c r="C241" s="24">
        <v>142</v>
      </c>
      <c r="D241" s="86">
        <f t="shared" ref="D241:D242" si="12">C241-B241</f>
        <v>0</v>
      </c>
      <c r="E241" s="42">
        <f t="shared" ref="E241:E242" si="13">D241*3.2</f>
        <v>0</v>
      </c>
      <c r="F241" s="38"/>
      <c r="G241" s="13"/>
    </row>
    <row r="242" spans="1:7" ht="18.75" customHeight="1">
      <c r="A242" s="38" t="s">
        <v>152</v>
      </c>
      <c r="B242" s="3">
        <v>46</v>
      </c>
      <c r="C242" s="24">
        <v>46</v>
      </c>
      <c r="D242" s="86">
        <f t="shared" si="12"/>
        <v>0</v>
      </c>
      <c r="E242" s="42">
        <f t="shared" si="13"/>
        <v>0</v>
      </c>
      <c r="F242" s="38"/>
      <c r="G242" s="13"/>
    </row>
    <row r="243" spans="1:7" ht="18.75" customHeight="1">
      <c r="A243" s="76" t="s">
        <v>2</v>
      </c>
      <c r="B243" s="5"/>
      <c r="C243" s="5"/>
      <c r="D243" s="83">
        <f>SUM(D240:D242)</f>
        <v>23</v>
      </c>
      <c r="E243" s="54">
        <f>SUM(E240:E242)</f>
        <v>73.600000000000009</v>
      </c>
      <c r="F243" s="38"/>
      <c r="G243" s="13"/>
    </row>
    <row r="244" spans="1:7" ht="18.75" customHeight="1">
      <c r="A244" s="76" t="s">
        <v>201</v>
      </c>
      <c r="B244" s="5"/>
      <c r="C244" s="5"/>
      <c r="D244" s="83">
        <f>D243*1.15</f>
        <v>26.45</v>
      </c>
      <c r="E244" s="54">
        <f>E243*1.15</f>
        <v>84.64</v>
      </c>
      <c r="F244" s="38"/>
      <c r="G244" s="13"/>
    </row>
    <row r="245" spans="1:7" ht="27" customHeight="1">
      <c r="A245" s="50"/>
      <c r="B245" s="164"/>
      <c r="C245" s="164"/>
      <c r="D245" s="88"/>
      <c r="E245" s="57"/>
      <c r="F245" s="77"/>
      <c r="G245" s="13"/>
    </row>
    <row r="246" spans="1:7" ht="27" customHeight="1">
      <c r="A246" s="50" t="s">
        <v>407</v>
      </c>
      <c r="B246" s="167"/>
      <c r="C246" s="167"/>
      <c r="D246" s="102"/>
      <c r="G246" s="13"/>
    </row>
    <row r="247" spans="1:7" ht="21.75" customHeight="1">
      <c r="A247" s="19" t="s">
        <v>6</v>
      </c>
      <c r="B247" s="152">
        <v>43449</v>
      </c>
      <c r="C247" s="21">
        <v>43480</v>
      </c>
      <c r="D247" s="83" t="s">
        <v>200</v>
      </c>
      <c r="E247" s="84" t="s">
        <v>202</v>
      </c>
      <c r="F247" s="19" t="s">
        <v>203</v>
      </c>
      <c r="G247" s="13"/>
    </row>
    <row r="248" spans="1:7" ht="21.75" customHeight="1">
      <c r="A248" s="38" t="s">
        <v>408</v>
      </c>
      <c r="B248" s="3">
        <v>83749</v>
      </c>
      <c r="C248" s="24">
        <v>85979</v>
      </c>
      <c r="D248" s="86">
        <f>C248-B248</f>
        <v>2230</v>
      </c>
      <c r="E248" s="42">
        <f>D248*3.2</f>
        <v>7136</v>
      </c>
      <c r="F248" s="38"/>
      <c r="G248" s="13"/>
    </row>
    <row r="249" spans="1:7" ht="21.75" customHeight="1">
      <c r="A249" s="38" t="s">
        <v>409</v>
      </c>
      <c r="B249" s="3">
        <v>0</v>
      </c>
      <c r="C249" s="24">
        <v>40</v>
      </c>
      <c r="D249" s="86">
        <f t="shared" ref="D249:D251" si="14">C249-B249</f>
        <v>40</v>
      </c>
      <c r="E249" s="42">
        <f t="shared" ref="E249:E252" si="15">D249*3.2</f>
        <v>128</v>
      </c>
      <c r="F249" s="38"/>
      <c r="G249" s="13"/>
    </row>
    <row r="250" spans="1:7" ht="21.75" customHeight="1">
      <c r="A250" s="38" t="s">
        <v>411</v>
      </c>
      <c r="B250" s="3">
        <v>18298</v>
      </c>
      <c r="C250" s="24">
        <v>20569</v>
      </c>
      <c r="D250" s="86">
        <f t="shared" si="14"/>
        <v>2271</v>
      </c>
      <c r="E250" s="42">
        <f t="shared" si="15"/>
        <v>7267.2000000000007</v>
      </c>
      <c r="F250" s="38"/>
      <c r="G250" s="13"/>
    </row>
    <row r="251" spans="1:7" ht="21.75" customHeight="1">
      <c r="A251" s="38" t="s">
        <v>410</v>
      </c>
      <c r="B251" s="3">
        <v>138073</v>
      </c>
      <c r="C251" s="24">
        <v>141011</v>
      </c>
      <c r="D251" s="86">
        <f t="shared" si="14"/>
        <v>2938</v>
      </c>
      <c r="E251" s="42">
        <f t="shared" si="15"/>
        <v>9401.6</v>
      </c>
      <c r="F251" s="38"/>
      <c r="G251" s="13"/>
    </row>
    <row r="252" spans="1:7" ht="21.75" customHeight="1">
      <c r="A252" s="38" t="s">
        <v>438</v>
      </c>
      <c r="B252" s="5"/>
      <c r="C252" s="5"/>
      <c r="D252" s="86">
        <v>500</v>
      </c>
      <c r="E252" s="42">
        <f t="shared" si="15"/>
        <v>1600</v>
      </c>
      <c r="F252" s="38"/>
      <c r="G252" s="13"/>
    </row>
    <row r="253" spans="1:7" ht="21.75" customHeight="1">
      <c r="A253" s="76" t="s">
        <v>2</v>
      </c>
      <c r="B253" s="20"/>
      <c r="C253" s="20"/>
      <c r="D253" s="83">
        <f>SUM(D248:D252)</f>
        <v>7979</v>
      </c>
      <c r="E253" s="97">
        <f>SUM(E248:E252)</f>
        <v>25532.800000000003</v>
      </c>
      <c r="F253" s="38"/>
      <c r="G253" s="13"/>
    </row>
    <row r="254" spans="1:7">
      <c r="G254" s="13"/>
    </row>
    <row r="255" spans="1:7">
      <c r="A255" s="92"/>
      <c r="B255" s="44"/>
      <c r="C255" s="44"/>
      <c r="D255" s="89"/>
      <c r="E255" s="89"/>
      <c r="F255" s="89"/>
      <c r="G255" s="13"/>
    </row>
    <row r="256" spans="1:7">
      <c r="A256" s="92"/>
      <c r="B256" s="44"/>
      <c r="C256" s="44"/>
      <c r="D256" s="89"/>
      <c r="E256" s="89"/>
      <c r="F256" s="89"/>
      <c r="G256" s="13"/>
    </row>
    <row r="257" spans="1:7">
      <c r="A257" s="92"/>
      <c r="B257" s="44"/>
      <c r="C257" s="44"/>
      <c r="D257" s="89"/>
      <c r="E257" s="89"/>
      <c r="F257" s="89"/>
      <c r="G257" s="13"/>
    </row>
    <row r="258" spans="1:7">
      <c r="A258" s="92"/>
      <c r="B258" s="44"/>
      <c r="C258" s="44"/>
      <c r="D258" s="89"/>
      <c r="E258" s="89"/>
      <c r="F258" s="89"/>
      <c r="G258" s="13"/>
    </row>
    <row r="259" spans="1:7">
      <c r="A259" s="92"/>
      <c r="B259" s="44"/>
      <c r="C259" s="44"/>
      <c r="D259" s="89"/>
      <c r="E259" s="89"/>
      <c r="F259" s="89"/>
      <c r="G259" s="13"/>
    </row>
    <row r="260" spans="1:7">
      <c r="A260" s="92"/>
      <c r="B260" s="44"/>
      <c r="C260" s="44"/>
      <c r="D260" s="89"/>
      <c r="E260" s="89"/>
      <c r="F260" s="89"/>
      <c r="G260" s="13"/>
    </row>
    <row r="261" spans="1:7">
      <c r="A261" s="92"/>
      <c r="B261" s="44"/>
      <c r="C261" s="44"/>
      <c r="D261" s="89"/>
      <c r="E261" s="89"/>
      <c r="F261" s="89"/>
      <c r="G261" s="13"/>
    </row>
    <row r="262" spans="1:7">
      <c r="B262" s="44"/>
      <c r="C262" s="44"/>
      <c r="D262" s="89"/>
      <c r="E262" s="89"/>
      <c r="F262" s="89"/>
      <c r="G262" s="13"/>
    </row>
    <row r="263" spans="1:7">
      <c r="B263" s="44"/>
      <c r="C263" s="44"/>
      <c r="D263" s="89"/>
      <c r="E263" s="89"/>
      <c r="F263" s="89"/>
      <c r="G263" s="13"/>
    </row>
    <row r="264" spans="1:7">
      <c r="B264" s="44"/>
      <c r="C264" s="44"/>
      <c r="D264" s="89"/>
      <c r="E264" s="89"/>
      <c r="F264" s="89"/>
      <c r="G264" s="13"/>
    </row>
    <row r="265" spans="1:7">
      <c r="B265" s="44"/>
      <c r="C265" s="44"/>
      <c r="D265" s="89"/>
      <c r="E265" s="89"/>
      <c r="F265" s="89"/>
      <c r="G265" s="13"/>
    </row>
    <row r="266" spans="1:7">
      <c r="B266" s="44"/>
      <c r="C266" s="44"/>
      <c r="D266" s="89"/>
      <c r="E266" s="89"/>
      <c r="F266" s="89"/>
      <c r="G266" s="13"/>
    </row>
    <row r="267" spans="1:7">
      <c r="B267" s="44"/>
      <c r="C267" s="44"/>
      <c r="D267" s="89"/>
      <c r="E267" s="89"/>
      <c r="F267" s="89"/>
      <c r="G267" s="13"/>
    </row>
    <row r="268" spans="1:7">
      <c r="B268" s="44"/>
      <c r="C268" s="44"/>
      <c r="D268" s="89"/>
      <c r="E268" s="89"/>
      <c r="F268" s="89"/>
      <c r="G268" s="13"/>
    </row>
    <row r="269" spans="1:7">
      <c r="B269" s="44"/>
      <c r="C269" s="44"/>
      <c r="D269" s="89"/>
      <c r="E269" s="89"/>
      <c r="F269" s="89"/>
      <c r="G269" s="13"/>
    </row>
    <row r="270" spans="1:7">
      <c r="B270" s="44"/>
      <c r="C270" s="44"/>
      <c r="D270" s="89"/>
      <c r="E270" s="89"/>
      <c r="F270" s="89"/>
      <c r="G270" s="13"/>
    </row>
    <row r="271" spans="1:7">
      <c r="B271" s="44"/>
      <c r="C271" s="44"/>
      <c r="D271" s="89"/>
      <c r="E271" s="89"/>
      <c r="F271" s="89"/>
      <c r="G271" s="13"/>
    </row>
    <row r="272" spans="1:7">
      <c r="B272" s="44"/>
      <c r="C272" s="44"/>
      <c r="D272" s="89"/>
      <c r="E272" s="89"/>
      <c r="F272" s="89"/>
      <c r="G272" s="13"/>
    </row>
    <row r="273" spans="2:7">
      <c r="B273" s="44"/>
      <c r="C273" s="44"/>
      <c r="D273" s="89"/>
      <c r="E273" s="89"/>
      <c r="F273" s="89"/>
      <c r="G273" s="13"/>
    </row>
    <row r="274" spans="2:7">
      <c r="B274" s="44"/>
      <c r="C274" s="44"/>
      <c r="D274" s="89"/>
      <c r="E274" s="89"/>
      <c r="F274" s="89"/>
      <c r="G274" s="13"/>
    </row>
    <row r="275" spans="2:7">
      <c r="B275" s="44"/>
      <c r="C275" s="44"/>
      <c r="D275" s="89"/>
      <c r="E275" s="89"/>
      <c r="F275" s="89"/>
      <c r="G275" s="13"/>
    </row>
    <row r="276" spans="2:7">
      <c r="B276" s="44"/>
      <c r="C276" s="44"/>
      <c r="D276" s="89"/>
      <c r="E276" s="89"/>
      <c r="F276" s="89"/>
      <c r="G276" s="13"/>
    </row>
    <row r="277" spans="2:7">
      <c r="B277" s="44"/>
      <c r="C277" s="44"/>
      <c r="D277" s="89"/>
      <c r="E277" s="89"/>
      <c r="F277" s="89"/>
      <c r="G277" s="13"/>
    </row>
    <row r="278" spans="2:7">
      <c r="B278" s="44"/>
      <c r="C278" s="44"/>
      <c r="D278" s="89"/>
      <c r="E278" s="89"/>
      <c r="F278" s="89"/>
      <c r="G278" s="13"/>
    </row>
    <row r="279" spans="2:7">
      <c r="B279" s="44"/>
      <c r="C279" s="44"/>
      <c r="D279" s="89"/>
      <c r="E279" s="89"/>
      <c r="F279" s="89"/>
      <c r="G279" s="13"/>
    </row>
    <row r="280" spans="2:7">
      <c r="B280" s="44"/>
      <c r="C280" s="44"/>
      <c r="D280" s="89"/>
      <c r="E280" s="89"/>
      <c r="F280" s="89"/>
      <c r="G280" s="13"/>
    </row>
    <row r="281" spans="2:7">
      <c r="B281" s="44"/>
      <c r="C281" s="44"/>
      <c r="D281" s="89"/>
      <c r="E281" s="89"/>
      <c r="F281" s="89"/>
      <c r="G281" s="13"/>
    </row>
    <row r="282" spans="2:7">
      <c r="B282" s="44"/>
      <c r="C282" s="44"/>
      <c r="D282" s="89"/>
      <c r="E282" s="89"/>
      <c r="F282" s="89"/>
      <c r="G282" s="13"/>
    </row>
    <row r="283" spans="2:7">
      <c r="B283" s="44"/>
      <c r="C283" s="44"/>
      <c r="D283" s="89"/>
      <c r="E283" s="89"/>
      <c r="F283" s="89"/>
      <c r="G283" s="13"/>
    </row>
    <row r="284" spans="2:7">
      <c r="B284" s="44"/>
      <c r="C284" s="44"/>
      <c r="D284" s="89"/>
      <c r="E284" s="89"/>
      <c r="F284" s="89"/>
      <c r="G284" s="13"/>
    </row>
    <row r="285" spans="2:7">
      <c r="B285" s="44"/>
      <c r="C285" s="44"/>
      <c r="D285" s="89"/>
      <c r="E285" s="89"/>
      <c r="F285" s="89"/>
      <c r="G285" s="13"/>
    </row>
    <row r="286" spans="2:7">
      <c r="B286" s="44"/>
      <c r="C286" s="44"/>
      <c r="D286" s="89"/>
      <c r="E286" s="89"/>
      <c r="F286" s="89"/>
      <c r="G286" s="13"/>
    </row>
    <row r="287" spans="2:7">
      <c r="B287" s="44"/>
      <c r="C287" s="44"/>
      <c r="D287" s="89"/>
      <c r="E287" s="89"/>
      <c r="F287" s="89"/>
      <c r="G287" s="13"/>
    </row>
    <row r="288" spans="2:7">
      <c r="B288" s="44"/>
      <c r="C288" s="44"/>
      <c r="D288" s="89"/>
      <c r="E288" s="89"/>
      <c r="F288" s="89"/>
      <c r="G288" s="13"/>
    </row>
    <row r="289" spans="2:7">
      <c r="B289" s="44"/>
      <c r="C289" s="44"/>
      <c r="D289" s="89"/>
      <c r="E289" s="89"/>
      <c r="F289" s="89"/>
      <c r="G289" s="13"/>
    </row>
    <row r="290" spans="2:7">
      <c r="B290" s="44"/>
      <c r="C290" s="44"/>
      <c r="D290" s="89"/>
      <c r="E290" s="89"/>
      <c r="F290" s="89"/>
    </row>
    <row r="291" spans="2:7">
      <c r="B291" s="44"/>
      <c r="C291" s="44"/>
      <c r="D291" s="89"/>
      <c r="E291" s="89"/>
      <c r="F291" s="89"/>
    </row>
    <row r="292" spans="2:7">
      <c r="B292" s="44"/>
      <c r="C292" s="44"/>
      <c r="D292" s="89"/>
      <c r="E292" s="89"/>
      <c r="F292" s="89"/>
    </row>
    <row r="293" spans="2:7">
      <c r="B293" s="44"/>
      <c r="C293" s="44"/>
      <c r="D293" s="89"/>
      <c r="E293" s="89"/>
      <c r="F293" s="89"/>
    </row>
    <row r="294" spans="2:7">
      <c r="B294" s="44"/>
      <c r="C294" s="44"/>
      <c r="D294" s="89"/>
      <c r="E294" s="89"/>
      <c r="F294" s="89"/>
    </row>
    <row r="295" spans="2:7">
      <c r="B295" s="44"/>
      <c r="C295" s="44"/>
      <c r="D295" s="89"/>
      <c r="E295" s="89"/>
      <c r="F295" s="89"/>
    </row>
    <row r="296" spans="2:7">
      <c r="B296" s="44"/>
      <c r="C296" s="44"/>
      <c r="D296" s="89"/>
      <c r="E296" s="89"/>
      <c r="F296" s="89"/>
    </row>
    <row r="297" spans="2:7">
      <c r="B297" s="44"/>
      <c r="C297" s="44"/>
      <c r="D297" s="89"/>
      <c r="E297" s="89"/>
      <c r="F297" s="89"/>
    </row>
    <row r="298" spans="2:7">
      <c r="B298" s="44"/>
      <c r="C298" s="44"/>
      <c r="D298" s="89"/>
      <c r="E298" s="89"/>
      <c r="F298" s="89"/>
    </row>
    <row r="299" spans="2:7">
      <c r="B299" s="44"/>
      <c r="C299" s="44"/>
      <c r="D299" s="89"/>
      <c r="E299" s="89"/>
      <c r="F299" s="89"/>
    </row>
    <row r="300" spans="2:7">
      <c r="B300" s="44"/>
      <c r="C300" s="44"/>
      <c r="D300" s="89"/>
      <c r="E300" s="89"/>
      <c r="F300" s="89"/>
    </row>
    <row r="301" spans="2:7">
      <c r="B301" s="44"/>
      <c r="C301" s="44"/>
      <c r="D301" s="89"/>
      <c r="E301" s="89"/>
      <c r="F301" s="89"/>
    </row>
    <row r="302" spans="2:7">
      <c r="B302" s="44"/>
      <c r="C302" s="44"/>
      <c r="D302" s="89"/>
      <c r="E302" s="89"/>
      <c r="F302" s="89"/>
    </row>
    <row r="303" spans="2:7">
      <c r="B303" s="44"/>
      <c r="C303" s="44"/>
      <c r="D303" s="89"/>
      <c r="E303" s="89"/>
      <c r="F303" s="89"/>
    </row>
    <row r="304" spans="2:7">
      <c r="B304" s="44"/>
      <c r="C304" s="44"/>
      <c r="D304" s="89"/>
      <c r="E304" s="89"/>
      <c r="F304" s="89"/>
    </row>
    <row r="305" spans="2:6">
      <c r="B305" s="44"/>
      <c r="C305" s="44"/>
      <c r="D305" s="89"/>
      <c r="E305" s="89"/>
      <c r="F305" s="89"/>
    </row>
    <row r="306" spans="2:6">
      <c r="B306" s="44"/>
      <c r="C306" s="44"/>
      <c r="D306" s="89"/>
      <c r="E306" s="89"/>
      <c r="F306" s="89"/>
    </row>
    <row r="307" spans="2:6">
      <c r="B307" s="44"/>
      <c r="C307" s="44"/>
      <c r="D307" s="89"/>
      <c r="E307" s="89"/>
      <c r="F307" s="89"/>
    </row>
    <row r="308" spans="2:6">
      <c r="B308" s="44"/>
      <c r="C308" s="44"/>
      <c r="D308" s="89"/>
      <c r="E308" s="89"/>
      <c r="F308" s="89"/>
    </row>
    <row r="309" spans="2:6">
      <c r="B309" s="44"/>
      <c r="C309" s="44"/>
      <c r="D309" s="89"/>
      <c r="E309" s="89"/>
      <c r="F309" s="89"/>
    </row>
    <row r="310" spans="2:6">
      <c r="B310" s="44"/>
      <c r="C310" s="44"/>
      <c r="D310" s="89"/>
      <c r="E310" s="89"/>
      <c r="F310" s="89"/>
    </row>
    <row r="311" spans="2:6">
      <c r="B311" s="44"/>
      <c r="C311" s="44"/>
      <c r="D311" s="89"/>
      <c r="E311" s="89"/>
      <c r="F311" s="89"/>
    </row>
    <row r="312" spans="2:6">
      <c r="B312" s="44"/>
      <c r="C312" s="44"/>
      <c r="D312" s="89"/>
      <c r="E312" s="89"/>
      <c r="F312" s="89"/>
    </row>
    <row r="313" spans="2:6">
      <c r="B313" s="44"/>
      <c r="C313" s="44"/>
      <c r="D313" s="89"/>
      <c r="E313" s="89"/>
      <c r="F313" s="89"/>
    </row>
    <row r="314" spans="2:6">
      <c r="B314" s="44"/>
      <c r="C314" s="44"/>
      <c r="D314" s="89"/>
      <c r="E314" s="89"/>
      <c r="F314" s="89"/>
    </row>
    <row r="315" spans="2:6">
      <c r="B315" s="44"/>
      <c r="C315" s="44"/>
      <c r="D315" s="89"/>
      <c r="E315" s="89"/>
      <c r="F315" s="89"/>
    </row>
    <row r="316" spans="2:6">
      <c r="B316" s="44"/>
      <c r="C316" s="44"/>
      <c r="D316" s="89"/>
      <c r="E316" s="89"/>
      <c r="F316" s="89"/>
    </row>
    <row r="317" spans="2:6">
      <c r="B317" s="44"/>
      <c r="C317" s="44"/>
      <c r="D317" s="89"/>
      <c r="E317" s="89"/>
      <c r="F317" s="89"/>
    </row>
    <row r="318" spans="2:6">
      <c r="B318" s="44"/>
      <c r="C318" s="44"/>
      <c r="D318" s="89"/>
      <c r="E318" s="89"/>
      <c r="F318" s="89"/>
    </row>
    <row r="319" spans="2:6">
      <c r="B319" s="44"/>
      <c r="C319" s="44"/>
      <c r="D319" s="89"/>
      <c r="E319" s="89"/>
      <c r="F319" s="89"/>
    </row>
    <row r="320" spans="2:6">
      <c r="B320" s="44"/>
      <c r="C320" s="44"/>
      <c r="D320" s="89"/>
      <c r="E320" s="89"/>
      <c r="F320" s="89"/>
    </row>
    <row r="321" spans="2:6">
      <c r="B321" s="44"/>
      <c r="C321" s="44"/>
      <c r="D321" s="89"/>
      <c r="E321" s="89"/>
      <c r="F321" s="89"/>
    </row>
    <row r="322" spans="2:6">
      <c r="B322" s="44"/>
      <c r="C322" s="44"/>
      <c r="D322" s="89"/>
      <c r="E322" s="89"/>
      <c r="F322" s="89"/>
    </row>
    <row r="323" spans="2:6">
      <c r="B323" s="44"/>
      <c r="C323" s="44"/>
      <c r="D323" s="89"/>
      <c r="E323" s="89"/>
      <c r="F323" s="89"/>
    </row>
    <row r="324" spans="2:6">
      <c r="B324" s="44"/>
      <c r="C324" s="44"/>
      <c r="D324" s="89"/>
      <c r="E324" s="89"/>
      <c r="F324" s="89"/>
    </row>
    <row r="325" spans="2:6">
      <c r="B325" s="44"/>
      <c r="C325" s="44"/>
      <c r="D325" s="89"/>
      <c r="E325" s="89"/>
      <c r="F325" s="89"/>
    </row>
    <row r="326" spans="2:6">
      <c r="B326" s="44"/>
      <c r="C326" s="44"/>
      <c r="D326" s="89"/>
      <c r="E326" s="89"/>
      <c r="F326" s="89"/>
    </row>
    <row r="327" spans="2:6">
      <c r="B327" s="44"/>
      <c r="C327" s="44"/>
      <c r="D327" s="89"/>
      <c r="E327" s="89"/>
      <c r="F327" s="89"/>
    </row>
    <row r="328" spans="2:6">
      <c r="B328" s="44"/>
      <c r="C328" s="44"/>
      <c r="D328" s="89"/>
      <c r="E328" s="89"/>
      <c r="F328" s="89"/>
    </row>
    <row r="329" spans="2:6">
      <c r="B329" s="44"/>
      <c r="C329" s="44"/>
      <c r="D329" s="89"/>
      <c r="E329" s="89"/>
      <c r="F329" s="89"/>
    </row>
    <row r="330" spans="2:6">
      <c r="B330" s="44"/>
      <c r="C330" s="44"/>
      <c r="D330" s="89"/>
      <c r="E330" s="89"/>
      <c r="F330" s="89"/>
    </row>
    <row r="331" spans="2:6">
      <c r="B331" s="44"/>
      <c r="C331" s="44"/>
      <c r="D331" s="89"/>
      <c r="E331" s="89"/>
      <c r="F331" s="89"/>
    </row>
    <row r="332" spans="2:6">
      <c r="B332" s="44"/>
      <c r="C332" s="44"/>
      <c r="D332" s="89"/>
      <c r="E332" s="89"/>
      <c r="F332" s="89"/>
    </row>
    <row r="333" spans="2:6">
      <c r="B333" s="44"/>
      <c r="C333" s="44"/>
      <c r="D333" s="89"/>
      <c r="E333" s="89"/>
      <c r="F333" s="89"/>
    </row>
    <row r="334" spans="2:6">
      <c r="B334" s="44"/>
      <c r="C334" s="44"/>
      <c r="D334" s="89"/>
      <c r="E334" s="89"/>
      <c r="F334" s="89"/>
    </row>
    <row r="335" spans="2:6">
      <c r="B335" s="44"/>
      <c r="C335" s="44"/>
      <c r="D335" s="89"/>
      <c r="E335" s="89"/>
      <c r="F335" s="89"/>
    </row>
    <row r="336" spans="2:6">
      <c r="B336" s="44"/>
      <c r="C336" s="44"/>
      <c r="D336" s="89"/>
      <c r="E336" s="89"/>
      <c r="F336" s="89"/>
    </row>
    <row r="337" spans="2:6">
      <c r="B337" s="44"/>
      <c r="C337" s="44"/>
      <c r="D337" s="89"/>
      <c r="E337" s="89"/>
      <c r="F337" s="89"/>
    </row>
    <row r="338" spans="2:6">
      <c r="B338" s="44"/>
      <c r="C338" s="44"/>
      <c r="D338" s="89"/>
      <c r="E338" s="89"/>
      <c r="F338" s="89"/>
    </row>
    <row r="339" spans="2:6">
      <c r="B339" s="44"/>
      <c r="C339" s="44"/>
      <c r="D339" s="89"/>
      <c r="E339" s="89"/>
      <c r="F339" s="89"/>
    </row>
    <row r="340" spans="2:6">
      <c r="B340" s="44"/>
      <c r="C340" s="44"/>
      <c r="D340" s="89"/>
      <c r="E340" s="89"/>
      <c r="F340" s="89"/>
    </row>
    <row r="341" spans="2:6">
      <c r="B341" s="44"/>
      <c r="C341" s="44"/>
      <c r="D341" s="89"/>
      <c r="E341" s="89"/>
      <c r="F341" s="89"/>
    </row>
    <row r="342" spans="2:6">
      <c r="B342" s="44"/>
      <c r="C342" s="44"/>
      <c r="D342" s="89"/>
      <c r="E342" s="89"/>
      <c r="F342" s="89"/>
    </row>
    <row r="343" spans="2:6">
      <c r="B343" s="44"/>
      <c r="C343" s="44"/>
      <c r="D343" s="89"/>
      <c r="E343" s="89"/>
      <c r="F343" s="89"/>
    </row>
    <row r="344" spans="2:6">
      <c r="B344" s="44"/>
      <c r="C344" s="44"/>
      <c r="D344" s="89"/>
      <c r="E344" s="89"/>
      <c r="F344" s="89"/>
    </row>
    <row r="345" spans="2:6">
      <c r="B345" s="44"/>
      <c r="C345" s="44"/>
      <c r="D345" s="89"/>
      <c r="E345" s="89"/>
      <c r="F345" s="89"/>
    </row>
    <row r="346" spans="2:6">
      <c r="B346" s="44"/>
      <c r="C346" s="44"/>
      <c r="D346" s="89"/>
      <c r="E346" s="89"/>
      <c r="F346" s="89"/>
    </row>
    <row r="347" spans="2:6">
      <c r="B347" s="44"/>
      <c r="C347" s="44"/>
      <c r="D347" s="89"/>
      <c r="E347" s="89"/>
      <c r="F347" s="89"/>
    </row>
    <row r="348" spans="2:6">
      <c r="B348" s="44"/>
      <c r="C348" s="44"/>
      <c r="D348" s="89"/>
      <c r="E348" s="89"/>
      <c r="F348" s="89"/>
    </row>
    <row r="349" spans="2:6">
      <c r="B349" s="44"/>
      <c r="C349" s="44"/>
      <c r="D349" s="89"/>
      <c r="E349" s="89"/>
      <c r="F349" s="89"/>
    </row>
    <row r="350" spans="2:6">
      <c r="B350" s="44"/>
      <c r="C350" s="44"/>
      <c r="D350" s="89"/>
      <c r="E350" s="89"/>
      <c r="F350" s="89"/>
    </row>
    <row r="351" spans="2:6">
      <c r="B351" s="44"/>
      <c r="C351" s="44"/>
      <c r="D351" s="89"/>
      <c r="E351" s="89"/>
      <c r="F351" s="89"/>
    </row>
    <row r="352" spans="2:6">
      <c r="B352" s="44"/>
      <c r="C352" s="44"/>
      <c r="D352" s="89"/>
      <c r="E352" s="89"/>
      <c r="F352" s="89"/>
    </row>
    <row r="353" spans="2:6">
      <c r="B353" s="44"/>
      <c r="C353" s="44"/>
      <c r="D353" s="89"/>
      <c r="E353" s="89"/>
      <c r="F353" s="89"/>
    </row>
    <row r="354" spans="2:6">
      <c r="B354" s="44"/>
      <c r="C354" s="44"/>
      <c r="D354" s="89"/>
      <c r="E354" s="89"/>
      <c r="F354" s="89"/>
    </row>
    <row r="355" spans="2:6">
      <c r="B355" s="44"/>
      <c r="C355" s="44"/>
      <c r="D355" s="89"/>
      <c r="E355" s="89"/>
      <c r="F355" s="89"/>
    </row>
    <row r="356" spans="2:6">
      <c r="B356" s="44"/>
      <c r="C356" s="44"/>
      <c r="D356" s="89"/>
      <c r="E356" s="89"/>
      <c r="F356" s="89"/>
    </row>
    <row r="357" spans="2:6">
      <c r="B357" s="44"/>
      <c r="C357" s="44"/>
      <c r="D357" s="89"/>
      <c r="E357" s="89"/>
      <c r="F357" s="89"/>
    </row>
    <row r="358" spans="2:6">
      <c r="B358" s="44"/>
      <c r="C358" s="44"/>
      <c r="D358" s="89"/>
      <c r="E358" s="89"/>
      <c r="F358" s="89"/>
    </row>
    <row r="359" spans="2:6">
      <c r="B359" s="44"/>
      <c r="C359" s="44"/>
      <c r="D359" s="89"/>
      <c r="E359" s="89"/>
      <c r="F359" s="89"/>
    </row>
    <row r="360" spans="2:6">
      <c r="B360" s="44"/>
      <c r="C360" s="44"/>
      <c r="D360" s="89"/>
      <c r="E360" s="89"/>
      <c r="F360" s="89"/>
    </row>
    <row r="361" spans="2:6">
      <c r="B361" s="44"/>
      <c r="C361" s="44"/>
      <c r="D361" s="89"/>
      <c r="E361" s="89"/>
      <c r="F361" s="89"/>
    </row>
    <row r="362" spans="2:6">
      <c r="B362" s="44"/>
      <c r="C362" s="44"/>
      <c r="D362" s="89"/>
      <c r="E362" s="89"/>
      <c r="F362" s="89"/>
    </row>
    <row r="363" spans="2:6">
      <c r="B363" s="44"/>
      <c r="C363" s="44"/>
      <c r="D363" s="89"/>
      <c r="E363" s="89"/>
      <c r="F363" s="89"/>
    </row>
    <row r="364" spans="2:6">
      <c r="B364" s="44"/>
      <c r="C364" s="44"/>
      <c r="D364" s="89"/>
      <c r="E364" s="89"/>
      <c r="F364" s="89"/>
    </row>
    <row r="365" spans="2:6">
      <c r="B365" s="44"/>
      <c r="C365" s="44"/>
      <c r="D365" s="89"/>
      <c r="E365" s="89"/>
      <c r="F365" s="89"/>
    </row>
    <row r="366" spans="2:6">
      <c r="B366" s="44"/>
      <c r="C366" s="44"/>
      <c r="D366" s="89"/>
      <c r="E366" s="89"/>
      <c r="F366" s="89"/>
    </row>
    <row r="367" spans="2:6">
      <c r="B367" s="44"/>
      <c r="C367" s="44"/>
      <c r="D367" s="89"/>
      <c r="E367" s="89"/>
      <c r="F367" s="89"/>
    </row>
    <row r="368" spans="2:6">
      <c r="B368" s="44"/>
      <c r="C368" s="44"/>
      <c r="D368" s="89"/>
      <c r="E368" s="89"/>
      <c r="F368" s="89"/>
    </row>
    <row r="369" spans="2:6">
      <c r="B369" s="44"/>
      <c r="C369" s="44"/>
      <c r="D369" s="89"/>
      <c r="E369" s="89"/>
      <c r="F369" s="89"/>
    </row>
    <row r="370" spans="2:6">
      <c r="B370" s="44"/>
      <c r="C370" s="44"/>
      <c r="D370" s="89"/>
      <c r="E370" s="89"/>
      <c r="F370" s="89"/>
    </row>
    <row r="371" spans="2:6">
      <c r="B371" s="44"/>
      <c r="C371" s="44"/>
      <c r="D371" s="89"/>
      <c r="E371" s="89"/>
      <c r="F371" s="89"/>
    </row>
    <row r="372" spans="2:6">
      <c r="B372" s="44"/>
      <c r="C372" s="44"/>
      <c r="D372" s="89"/>
      <c r="E372" s="89"/>
      <c r="F372" s="89"/>
    </row>
    <row r="373" spans="2:6">
      <c r="B373" s="44"/>
      <c r="C373" s="44"/>
      <c r="D373" s="89"/>
      <c r="E373" s="89"/>
      <c r="F373" s="89"/>
    </row>
    <row r="374" spans="2:6">
      <c r="B374" s="44"/>
      <c r="C374" s="44"/>
      <c r="D374" s="89"/>
      <c r="E374" s="89"/>
      <c r="F374" s="89"/>
    </row>
    <row r="375" spans="2:6">
      <c r="B375" s="44"/>
      <c r="C375" s="44"/>
      <c r="D375" s="89"/>
      <c r="E375" s="89"/>
      <c r="F375" s="89"/>
    </row>
    <row r="376" spans="2:6">
      <c r="B376" s="44"/>
      <c r="C376" s="44"/>
      <c r="D376" s="89"/>
      <c r="E376" s="89"/>
      <c r="F376" s="89"/>
    </row>
    <row r="377" spans="2:6">
      <c r="B377" s="44"/>
      <c r="C377" s="44"/>
      <c r="D377" s="89"/>
      <c r="E377" s="89"/>
      <c r="F377" s="89"/>
    </row>
    <row r="378" spans="2:6">
      <c r="B378" s="44"/>
      <c r="C378" s="44"/>
      <c r="D378" s="89"/>
      <c r="E378" s="89"/>
      <c r="F378" s="89"/>
    </row>
    <row r="379" spans="2:6">
      <c r="B379" s="44"/>
      <c r="C379" s="44"/>
      <c r="D379" s="89"/>
      <c r="E379" s="89"/>
      <c r="F379" s="89"/>
    </row>
    <row r="380" spans="2:6">
      <c r="B380" s="44"/>
      <c r="C380" s="44"/>
      <c r="D380" s="89"/>
      <c r="E380" s="89"/>
      <c r="F380" s="89"/>
    </row>
    <row r="381" spans="2:6">
      <c r="B381" s="44"/>
      <c r="C381" s="44"/>
      <c r="D381" s="89"/>
      <c r="E381" s="89"/>
      <c r="F381" s="89"/>
    </row>
    <row r="382" spans="2:6">
      <c r="B382" s="44"/>
      <c r="C382" s="44"/>
      <c r="D382" s="89"/>
      <c r="E382" s="89"/>
      <c r="F382" s="89"/>
    </row>
    <row r="383" spans="2:6">
      <c r="B383" s="44"/>
      <c r="C383" s="44"/>
      <c r="D383" s="89"/>
      <c r="E383" s="89"/>
      <c r="F383" s="89"/>
    </row>
    <row r="384" spans="2:6">
      <c r="B384" s="44"/>
      <c r="C384" s="44"/>
      <c r="D384" s="89"/>
      <c r="E384" s="89"/>
      <c r="F384" s="89"/>
    </row>
    <row r="385" spans="2:6">
      <c r="B385" s="44"/>
      <c r="C385" s="44"/>
      <c r="D385" s="89"/>
      <c r="E385" s="89"/>
      <c r="F385" s="89"/>
    </row>
    <row r="386" spans="2:6">
      <c r="B386" s="44"/>
      <c r="C386" s="44"/>
      <c r="D386" s="89"/>
      <c r="E386" s="89"/>
      <c r="F386" s="89"/>
    </row>
    <row r="387" spans="2:6">
      <c r="B387" s="44"/>
      <c r="C387" s="44"/>
      <c r="D387" s="89"/>
      <c r="E387" s="89"/>
      <c r="F387" s="89"/>
    </row>
    <row r="388" spans="2:6">
      <c r="B388" s="44"/>
      <c r="C388" s="44"/>
      <c r="D388" s="89"/>
      <c r="E388" s="89"/>
      <c r="F388" s="89"/>
    </row>
    <row r="389" spans="2:6">
      <c r="B389" s="44"/>
      <c r="C389" s="44"/>
      <c r="D389" s="89"/>
      <c r="E389" s="89"/>
      <c r="F389" s="89"/>
    </row>
    <row r="390" spans="2:6">
      <c r="B390" s="44"/>
      <c r="C390" s="44"/>
      <c r="D390" s="89"/>
      <c r="E390" s="89"/>
      <c r="F390" s="89"/>
    </row>
    <row r="391" spans="2:6">
      <c r="B391" s="44"/>
      <c r="C391" s="44"/>
      <c r="D391" s="89"/>
      <c r="E391" s="89"/>
      <c r="F391" s="89"/>
    </row>
    <row r="392" spans="2:6">
      <c r="B392" s="44"/>
      <c r="C392" s="44"/>
      <c r="D392" s="89"/>
      <c r="E392" s="89"/>
      <c r="F392" s="89"/>
    </row>
    <row r="393" spans="2:6">
      <c r="B393" s="44"/>
      <c r="C393" s="44"/>
      <c r="D393" s="89"/>
      <c r="E393" s="89"/>
      <c r="F393" s="89"/>
    </row>
    <row r="394" spans="2:6">
      <c r="B394" s="44"/>
      <c r="C394" s="44"/>
      <c r="D394" s="89"/>
      <c r="E394" s="89"/>
      <c r="F394" s="89"/>
    </row>
    <row r="395" spans="2:6">
      <c r="B395" s="44"/>
      <c r="C395" s="44"/>
      <c r="D395" s="89"/>
      <c r="E395" s="89"/>
      <c r="F395" s="89"/>
    </row>
    <row r="396" spans="2:6">
      <c r="B396" s="44"/>
      <c r="C396" s="44"/>
      <c r="D396" s="89"/>
      <c r="E396" s="89"/>
      <c r="F396" s="89"/>
    </row>
    <row r="397" spans="2:6">
      <c r="B397" s="44"/>
      <c r="C397" s="44"/>
      <c r="D397" s="89"/>
      <c r="E397" s="89"/>
      <c r="F397" s="89"/>
    </row>
    <row r="398" spans="2:6">
      <c r="B398" s="44"/>
      <c r="C398" s="44"/>
      <c r="D398" s="89"/>
      <c r="E398" s="89"/>
      <c r="F398" s="89"/>
    </row>
    <row r="399" spans="2:6">
      <c r="B399" s="44"/>
      <c r="C399" s="44"/>
      <c r="D399" s="89"/>
      <c r="E399" s="89"/>
      <c r="F399" s="89"/>
    </row>
    <row r="400" spans="2:6">
      <c r="B400" s="44"/>
      <c r="C400" s="44"/>
      <c r="D400" s="89"/>
      <c r="E400" s="89"/>
      <c r="F400" s="89"/>
    </row>
    <row r="401" spans="1:6">
      <c r="B401" s="44"/>
      <c r="C401" s="44"/>
      <c r="D401" s="89"/>
      <c r="E401" s="89"/>
      <c r="F401" s="89"/>
    </row>
    <row r="402" spans="1:6">
      <c r="A402" s="44"/>
      <c r="B402" s="44"/>
      <c r="C402" s="44"/>
      <c r="D402" s="89"/>
      <c r="E402" s="89"/>
      <c r="F402" s="89"/>
    </row>
    <row r="403" spans="1:6">
      <c r="A403" s="44"/>
      <c r="B403" s="44"/>
      <c r="C403" s="44"/>
      <c r="D403" s="89"/>
      <c r="E403" s="89"/>
      <c r="F403" s="89"/>
    </row>
    <row r="404" spans="1:6">
      <c r="A404" s="44"/>
      <c r="B404" s="44"/>
      <c r="C404" s="44"/>
      <c r="D404" s="89"/>
      <c r="E404" s="89"/>
      <c r="F404" s="89"/>
    </row>
    <row r="405" spans="1:6">
      <c r="A405" s="44"/>
      <c r="B405" s="44"/>
      <c r="C405" s="44"/>
      <c r="D405" s="89"/>
      <c r="E405" s="89"/>
      <c r="F405" s="89"/>
    </row>
    <row r="406" spans="1:6">
      <c r="A406" s="44"/>
      <c r="B406" s="44"/>
      <c r="C406" s="44"/>
      <c r="D406" s="89"/>
      <c r="E406" s="89"/>
      <c r="F406" s="89"/>
    </row>
    <row r="407" spans="1:6">
      <c r="A407" s="44"/>
      <c r="B407" s="44"/>
      <c r="C407" s="44"/>
      <c r="D407" s="89"/>
      <c r="E407" s="89"/>
      <c r="F407" s="89"/>
    </row>
    <row r="408" spans="1:6">
      <c r="A408" s="44"/>
      <c r="B408" s="44"/>
      <c r="C408" s="44"/>
      <c r="D408" s="89"/>
      <c r="E408" s="89"/>
      <c r="F408" s="89"/>
    </row>
    <row r="409" spans="1:6">
      <c r="A409" s="44"/>
      <c r="B409" s="44"/>
      <c r="C409" s="44"/>
      <c r="D409" s="89"/>
      <c r="E409" s="89"/>
      <c r="F409" s="89"/>
    </row>
    <row r="410" spans="1:6">
      <c r="A410" s="44"/>
      <c r="B410" s="44"/>
      <c r="C410" s="44"/>
      <c r="D410" s="89"/>
      <c r="E410" s="89"/>
      <c r="F410" s="89"/>
    </row>
    <row r="411" spans="1:6">
      <c r="A411" s="44"/>
      <c r="B411" s="44"/>
      <c r="C411" s="44"/>
      <c r="D411" s="89"/>
      <c r="E411" s="89"/>
      <c r="F411" s="89"/>
    </row>
    <row r="412" spans="1:6">
      <c r="A412" s="44"/>
      <c r="B412" s="44"/>
      <c r="C412" s="44"/>
      <c r="D412" s="89"/>
      <c r="E412" s="89"/>
      <c r="F412" s="89"/>
    </row>
    <row r="413" spans="1:6">
      <c r="A413" s="44"/>
      <c r="B413" s="44"/>
      <c r="C413" s="44"/>
      <c r="D413" s="89"/>
      <c r="E413" s="89"/>
      <c r="F413" s="89"/>
    </row>
    <row r="414" spans="1:6">
      <c r="A414" s="44"/>
      <c r="B414" s="44"/>
      <c r="C414" s="44"/>
      <c r="D414" s="89"/>
      <c r="E414" s="89"/>
      <c r="F414" s="89"/>
    </row>
    <row r="415" spans="1:6">
      <c r="A415" s="44"/>
      <c r="B415" s="44"/>
      <c r="C415" s="44"/>
      <c r="D415" s="89"/>
      <c r="E415" s="89"/>
      <c r="F415" s="89"/>
    </row>
    <row r="416" spans="1:6">
      <c r="A416" s="44"/>
      <c r="B416" s="44"/>
      <c r="C416" s="44"/>
      <c r="D416" s="89"/>
      <c r="E416" s="89"/>
      <c r="F416" s="89"/>
    </row>
    <row r="417" spans="1:6">
      <c r="A417" s="44"/>
      <c r="B417" s="44"/>
      <c r="C417" s="44"/>
      <c r="D417" s="89"/>
      <c r="E417" s="89"/>
      <c r="F417" s="89"/>
    </row>
    <row r="418" spans="1:6">
      <c r="A418" s="44"/>
      <c r="B418" s="44"/>
      <c r="C418" s="44"/>
      <c r="D418" s="89"/>
      <c r="E418" s="89"/>
      <c r="F418" s="89"/>
    </row>
    <row r="419" spans="1:6">
      <c r="A419" s="44"/>
      <c r="B419" s="44"/>
      <c r="C419" s="44"/>
      <c r="D419" s="89"/>
      <c r="E419" s="89"/>
      <c r="F419" s="89"/>
    </row>
    <row r="420" spans="1:6">
      <c r="A420" s="44"/>
      <c r="B420" s="44"/>
      <c r="C420" s="44"/>
      <c r="D420" s="89"/>
      <c r="E420" s="89"/>
      <c r="F420" s="89"/>
    </row>
    <row r="421" spans="1:6">
      <c r="A421" s="44"/>
      <c r="B421" s="44"/>
      <c r="C421" s="44"/>
      <c r="D421" s="89"/>
      <c r="E421" s="89"/>
      <c r="F421" s="89"/>
    </row>
    <row r="422" spans="1:6">
      <c r="A422" s="44"/>
      <c r="B422" s="44"/>
      <c r="C422" s="44"/>
      <c r="D422" s="89"/>
      <c r="E422" s="89"/>
      <c r="F422" s="89"/>
    </row>
    <row r="423" spans="1:6">
      <c r="A423" s="44"/>
      <c r="B423" s="44"/>
      <c r="C423" s="44"/>
      <c r="D423" s="89"/>
      <c r="E423" s="89"/>
      <c r="F423" s="89"/>
    </row>
    <row r="424" spans="1:6">
      <c r="A424" s="44"/>
      <c r="B424" s="44"/>
      <c r="C424" s="44"/>
      <c r="D424" s="89"/>
      <c r="E424" s="89"/>
      <c r="F424" s="89"/>
    </row>
    <row r="425" spans="1:6">
      <c r="A425" s="44"/>
      <c r="B425" s="44"/>
      <c r="C425" s="44"/>
      <c r="D425" s="89"/>
      <c r="E425" s="89"/>
      <c r="F425" s="89"/>
    </row>
    <row r="426" spans="1:6">
      <c r="A426" s="44"/>
      <c r="B426" s="44"/>
      <c r="C426" s="44"/>
      <c r="D426" s="89"/>
      <c r="E426" s="89"/>
      <c r="F426" s="89"/>
    </row>
    <row r="427" spans="1:6">
      <c r="A427" s="44"/>
      <c r="B427" s="44"/>
      <c r="C427" s="44"/>
      <c r="D427" s="89"/>
      <c r="E427" s="89"/>
      <c r="F427" s="89"/>
    </row>
    <row r="428" spans="1:6">
      <c r="A428" s="44"/>
      <c r="B428" s="44"/>
      <c r="C428" s="44"/>
      <c r="D428" s="89"/>
      <c r="E428" s="89"/>
      <c r="F428" s="89"/>
    </row>
    <row r="429" spans="1:6">
      <c r="A429" s="44"/>
      <c r="B429" s="44"/>
      <c r="C429" s="44"/>
      <c r="D429" s="89"/>
      <c r="E429" s="89"/>
      <c r="F429" s="89"/>
    </row>
    <row r="430" spans="1:6">
      <c r="A430" s="44"/>
      <c r="B430" s="44"/>
      <c r="C430" s="44"/>
      <c r="D430" s="89"/>
      <c r="E430" s="89"/>
      <c r="F430" s="89"/>
    </row>
    <row r="431" spans="1:6">
      <c r="A431" s="44"/>
      <c r="B431" s="44"/>
      <c r="C431" s="44"/>
      <c r="D431" s="89"/>
      <c r="E431" s="89"/>
      <c r="F431" s="89"/>
    </row>
    <row r="432" spans="1:6">
      <c r="A432" s="44"/>
      <c r="B432" s="44"/>
      <c r="C432" s="44"/>
      <c r="D432" s="89"/>
      <c r="E432" s="89"/>
      <c r="F432" s="89"/>
    </row>
    <row r="433" spans="1:6">
      <c r="A433" s="44"/>
      <c r="B433" s="44"/>
      <c r="C433" s="44"/>
      <c r="D433" s="89"/>
      <c r="E433" s="89"/>
      <c r="F433" s="89"/>
    </row>
    <row r="434" spans="1:6">
      <c r="A434" s="44"/>
      <c r="B434" s="44"/>
      <c r="C434" s="44"/>
      <c r="D434" s="89"/>
      <c r="E434" s="89"/>
      <c r="F434" s="89"/>
    </row>
    <row r="435" spans="1:6">
      <c r="A435" s="44"/>
      <c r="B435" s="44"/>
      <c r="C435" s="44"/>
      <c r="D435" s="89"/>
      <c r="E435" s="89"/>
      <c r="F435" s="89"/>
    </row>
    <row r="436" spans="1:6">
      <c r="A436" s="44"/>
      <c r="B436" s="44"/>
      <c r="C436" s="44"/>
      <c r="D436" s="89"/>
      <c r="E436" s="89"/>
      <c r="F436" s="89"/>
    </row>
    <row r="437" spans="1:6">
      <c r="A437" s="44"/>
      <c r="B437" s="44"/>
      <c r="C437" s="44"/>
      <c r="D437" s="89"/>
      <c r="E437" s="89"/>
      <c r="F437" s="89"/>
    </row>
    <row r="438" spans="1:6">
      <c r="A438" s="44"/>
      <c r="B438" s="44"/>
      <c r="C438" s="44"/>
      <c r="D438" s="89"/>
      <c r="E438" s="89"/>
      <c r="F438" s="89"/>
    </row>
    <row r="439" spans="1:6">
      <c r="A439" s="44"/>
      <c r="B439" s="44"/>
      <c r="C439" s="44"/>
      <c r="D439" s="89"/>
      <c r="E439" s="89"/>
      <c r="F439" s="89"/>
    </row>
    <row r="440" spans="1:6">
      <c r="A440" s="44"/>
      <c r="B440" s="44"/>
      <c r="C440" s="44"/>
      <c r="D440" s="89"/>
      <c r="E440" s="89"/>
      <c r="F440" s="89"/>
    </row>
    <row r="441" spans="1:6">
      <c r="A441" s="44"/>
      <c r="B441" s="44"/>
      <c r="C441" s="44"/>
      <c r="D441" s="89"/>
      <c r="E441" s="89"/>
      <c r="F441" s="89"/>
    </row>
    <row r="442" spans="1:6">
      <c r="A442" s="44"/>
      <c r="B442" s="44"/>
      <c r="C442" s="44"/>
      <c r="D442" s="89"/>
      <c r="E442" s="89"/>
      <c r="F442" s="89"/>
    </row>
    <row r="443" spans="1:6">
      <c r="A443" s="44"/>
      <c r="B443" s="44"/>
      <c r="C443" s="44"/>
      <c r="D443" s="89"/>
      <c r="E443" s="89"/>
      <c r="F443" s="89"/>
    </row>
    <row r="444" spans="1:6">
      <c r="A444" s="44"/>
      <c r="B444" s="44"/>
      <c r="C444" s="44"/>
      <c r="D444" s="89"/>
      <c r="E444" s="89"/>
      <c r="F444" s="89"/>
    </row>
    <row r="445" spans="1:6">
      <c r="A445" s="44"/>
      <c r="B445" s="44"/>
      <c r="C445" s="44"/>
      <c r="D445" s="89"/>
      <c r="E445" s="89"/>
      <c r="F445" s="89"/>
    </row>
    <row r="446" spans="1:6">
      <c r="A446" s="44"/>
      <c r="B446" s="44"/>
      <c r="C446" s="44"/>
      <c r="D446" s="89"/>
      <c r="E446" s="89"/>
      <c r="F446" s="89"/>
    </row>
    <row r="447" spans="1:6">
      <c r="A447" s="44"/>
      <c r="B447" s="44"/>
      <c r="C447" s="44"/>
      <c r="D447" s="89"/>
      <c r="E447" s="89"/>
      <c r="F447" s="89"/>
    </row>
    <row r="448" spans="1:6">
      <c r="A448" s="44"/>
      <c r="B448" s="44"/>
      <c r="C448" s="44"/>
      <c r="D448" s="89"/>
      <c r="E448" s="89"/>
      <c r="F448" s="89"/>
    </row>
    <row r="449" spans="1:6">
      <c r="A449" s="44"/>
      <c r="B449" s="44"/>
      <c r="C449" s="44"/>
      <c r="D449" s="89"/>
      <c r="E449" s="89"/>
      <c r="F449" s="89"/>
    </row>
    <row r="450" spans="1:6">
      <c r="A450" s="44"/>
      <c r="B450" s="44"/>
      <c r="C450" s="44"/>
      <c r="D450" s="89"/>
      <c r="E450" s="89"/>
      <c r="F450" s="89"/>
    </row>
    <row r="451" spans="1:6">
      <c r="A451" s="44"/>
      <c r="B451" s="44"/>
      <c r="C451" s="44"/>
      <c r="D451" s="89"/>
      <c r="E451" s="89"/>
      <c r="F451" s="89"/>
    </row>
    <row r="452" spans="1:6">
      <c r="A452" s="44"/>
      <c r="B452" s="44"/>
      <c r="C452" s="44"/>
      <c r="D452" s="89"/>
      <c r="E452" s="89"/>
      <c r="F452" s="89"/>
    </row>
    <row r="453" spans="1:6">
      <c r="A453" s="44"/>
      <c r="B453" s="44"/>
      <c r="C453" s="44"/>
      <c r="D453" s="89"/>
      <c r="E453" s="89"/>
      <c r="F453" s="89"/>
    </row>
    <row r="454" spans="1:6">
      <c r="A454" s="44"/>
      <c r="B454" s="44"/>
      <c r="C454" s="44"/>
      <c r="D454" s="89"/>
      <c r="E454" s="89"/>
      <c r="F454" s="89"/>
    </row>
    <row r="455" spans="1:6">
      <c r="A455" s="44"/>
      <c r="B455" s="44"/>
      <c r="C455" s="44"/>
      <c r="D455" s="89"/>
      <c r="E455" s="89"/>
      <c r="F455" s="89"/>
    </row>
    <row r="456" spans="1:6">
      <c r="A456" s="44"/>
      <c r="B456" s="44"/>
      <c r="C456" s="44"/>
      <c r="D456" s="89"/>
      <c r="E456" s="89"/>
      <c r="F456" s="89"/>
    </row>
    <row r="457" spans="1:6">
      <c r="A457" s="44"/>
      <c r="B457" s="44"/>
      <c r="C457" s="44"/>
      <c r="D457" s="89"/>
      <c r="E457" s="89"/>
      <c r="F457" s="89"/>
    </row>
    <row r="458" spans="1:6">
      <c r="A458" s="44"/>
      <c r="B458" s="44"/>
      <c r="C458" s="44"/>
      <c r="D458" s="89"/>
      <c r="E458" s="89"/>
      <c r="F458" s="89"/>
    </row>
    <row r="459" spans="1:6">
      <c r="A459" s="44"/>
      <c r="B459" s="44"/>
      <c r="C459" s="44"/>
      <c r="D459" s="89"/>
      <c r="E459" s="89"/>
      <c r="F459" s="89"/>
    </row>
    <row r="460" spans="1:6">
      <c r="A460" s="44"/>
      <c r="B460" s="44"/>
      <c r="C460" s="44"/>
      <c r="D460" s="89"/>
      <c r="E460" s="89"/>
      <c r="F460" s="89"/>
    </row>
    <row r="461" spans="1:6">
      <c r="A461" s="44"/>
      <c r="B461" s="44"/>
      <c r="C461" s="44"/>
      <c r="D461" s="89"/>
      <c r="E461" s="89"/>
      <c r="F461" s="89"/>
    </row>
    <row r="462" spans="1:6">
      <c r="A462" s="44"/>
      <c r="B462" s="44"/>
      <c r="C462" s="44"/>
      <c r="D462" s="89"/>
      <c r="E462" s="89"/>
      <c r="F462" s="89"/>
    </row>
    <row r="463" spans="1:6">
      <c r="A463" s="44"/>
      <c r="B463" s="44"/>
      <c r="C463" s="44"/>
      <c r="D463" s="89"/>
      <c r="E463" s="89"/>
      <c r="F463" s="89"/>
    </row>
    <row r="464" spans="1:6">
      <c r="A464" s="44"/>
      <c r="B464" s="44"/>
      <c r="C464" s="44"/>
      <c r="D464" s="89"/>
      <c r="E464" s="89"/>
      <c r="F464" s="89"/>
    </row>
    <row r="465" spans="1:6">
      <c r="A465" s="44"/>
      <c r="B465" s="44"/>
      <c r="C465" s="44"/>
      <c r="D465" s="89"/>
      <c r="E465" s="89"/>
      <c r="F465" s="89"/>
    </row>
    <row r="466" spans="1:6">
      <c r="A466" s="44"/>
      <c r="B466" s="44"/>
      <c r="C466" s="44"/>
      <c r="D466" s="89"/>
      <c r="E466" s="89"/>
      <c r="F466" s="89"/>
    </row>
    <row r="467" spans="1:6">
      <c r="A467" s="44"/>
      <c r="B467" s="44"/>
      <c r="C467" s="44"/>
      <c r="D467" s="89"/>
      <c r="E467" s="89"/>
      <c r="F467" s="89"/>
    </row>
    <row r="468" spans="1:6">
      <c r="A468" s="44"/>
      <c r="B468" s="44"/>
      <c r="C468" s="44"/>
      <c r="D468" s="89"/>
      <c r="E468" s="89"/>
      <c r="F468" s="89"/>
    </row>
    <row r="469" spans="1:6">
      <c r="A469" s="44"/>
      <c r="B469" s="44"/>
      <c r="C469" s="44"/>
      <c r="D469" s="89"/>
      <c r="E469" s="89"/>
      <c r="F469" s="89"/>
    </row>
    <row r="470" spans="1:6">
      <c r="A470" s="44"/>
      <c r="B470" s="44"/>
      <c r="C470" s="44"/>
      <c r="D470" s="89"/>
      <c r="E470" s="89"/>
      <c r="F470" s="89"/>
    </row>
    <row r="471" spans="1:6">
      <c r="A471" s="44"/>
      <c r="B471" s="44"/>
      <c r="C471" s="44"/>
      <c r="D471" s="89"/>
      <c r="E471" s="89"/>
      <c r="F471" s="89"/>
    </row>
    <row r="472" spans="1:6">
      <c r="A472" s="44"/>
      <c r="B472" s="44"/>
      <c r="C472" s="44"/>
      <c r="D472" s="89"/>
      <c r="E472" s="89"/>
      <c r="F472" s="89"/>
    </row>
    <row r="473" spans="1:6">
      <c r="A473" s="44"/>
      <c r="B473" s="44"/>
      <c r="C473" s="44"/>
      <c r="D473" s="89"/>
      <c r="E473" s="89"/>
      <c r="F473" s="89"/>
    </row>
    <row r="474" spans="1:6">
      <c r="A474" s="44"/>
      <c r="B474" s="44"/>
      <c r="C474" s="44"/>
      <c r="D474" s="89"/>
      <c r="E474" s="89"/>
      <c r="F474" s="89"/>
    </row>
    <row r="475" spans="1:6">
      <c r="A475" s="44"/>
      <c r="B475" s="44"/>
      <c r="C475" s="44"/>
      <c r="D475" s="89"/>
      <c r="E475" s="89"/>
      <c r="F475" s="89"/>
    </row>
    <row r="476" spans="1:6">
      <c r="A476" s="44"/>
      <c r="B476" s="44"/>
      <c r="C476" s="44"/>
      <c r="D476" s="89"/>
      <c r="E476" s="89"/>
      <c r="F476" s="89"/>
    </row>
    <row r="477" spans="1:6">
      <c r="A477" s="44"/>
      <c r="B477" s="44"/>
      <c r="C477" s="44"/>
      <c r="D477" s="89"/>
      <c r="E477" s="89"/>
      <c r="F477" s="89"/>
    </row>
    <row r="478" spans="1:6">
      <c r="A478" s="44"/>
      <c r="B478" s="44"/>
      <c r="C478" s="44"/>
      <c r="D478" s="89"/>
      <c r="E478" s="89"/>
      <c r="F478" s="89"/>
    </row>
    <row r="479" spans="1:6">
      <c r="A479" s="44"/>
      <c r="B479" s="44"/>
      <c r="C479" s="44"/>
      <c r="D479" s="89"/>
      <c r="E479" s="89"/>
      <c r="F479" s="89"/>
    </row>
    <row r="480" spans="1:6">
      <c r="A480" s="44"/>
      <c r="B480" s="44"/>
      <c r="C480" s="44"/>
      <c r="D480" s="89"/>
      <c r="E480" s="89"/>
      <c r="F480" s="89"/>
    </row>
    <row r="481" spans="1:6">
      <c r="A481" s="44"/>
      <c r="B481" s="44"/>
      <c r="C481" s="44"/>
      <c r="D481" s="89"/>
      <c r="E481" s="89"/>
      <c r="F481" s="89"/>
    </row>
    <row r="482" spans="1:6">
      <c r="A482" s="44"/>
      <c r="B482" s="44"/>
      <c r="C482" s="44"/>
      <c r="D482" s="89"/>
      <c r="E482" s="89"/>
      <c r="F482" s="89"/>
    </row>
    <row r="483" spans="1:6">
      <c r="A483" s="44"/>
      <c r="B483" s="44"/>
      <c r="C483" s="44"/>
      <c r="D483" s="89"/>
      <c r="E483" s="89"/>
      <c r="F483" s="89"/>
    </row>
    <row r="484" spans="1:6">
      <c r="A484" s="44"/>
      <c r="B484" s="44"/>
      <c r="C484" s="44"/>
      <c r="D484" s="89"/>
      <c r="E484" s="89"/>
      <c r="F484" s="89"/>
    </row>
    <row r="485" spans="1:6">
      <c r="A485" s="44"/>
      <c r="B485" s="44"/>
      <c r="C485" s="44"/>
      <c r="D485" s="89"/>
      <c r="E485" s="89"/>
      <c r="F485" s="89"/>
    </row>
    <row r="486" spans="1:6">
      <c r="A486" s="44"/>
      <c r="B486" s="44"/>
      <c r="C486" s="44"/>
      <c r="D486" s="89"/>
      <c r="E486" s="89"/>
      <c r="F486" s="89"/>
    </row>
    <row r="487" spans="1:6">
      <c r="A487" s="44"/>
      <c r="B487" s="44"/>
      <c r="C487" s="44"/>
      <c r="D487" s="89"/>
      <c r="E487" s="89"/>
      <c r="F487" s="89"/>
    </row>
    <row r="488" spans="1:6">
      <c r="A488" s="44"/>
      <c r="B488" s="44"/>
      <c r="C488" s="44"/>
      <c r="D488" s="89"/>
      <c r="E488" s="89"/>
      <c r="F488" s="89"/>
    </row>
    <row r="489" spans="1:6">
      <c r="A489" s="44"/>
      <c r="B489" s="44"/>
      <c r="C489" s="44"/>
      <c r="D489" s="89"/>
      <c r="E489" s="89"/>
      <c r="F489" s="89"/>
    </row>
    <row r="490" spans="1:6">
      <c r="A490" s="44"/>
      <c r="B490" s="44"/>
      <c r="C490" s="44"/>
      <c r="D490" s="89"/>
      <c r="E490" s="89"/>
      <c r="F490" s="89"/>
    </row>
    <row r="491" spans="1:6">
      <c r="A491" s="44"/>
      <c r="B491" s="44"/>
      <c r="C491" s="44"/>
      <c r="D491" s="89"/>
      <c r="E491" s="89"/>
      <c r="F491" s="89"/>
    </row>
    <row r="492" spans="1:6">
      <c r="A492" s="44"/>
      <c r="B492" s="44"/>
      <c r="C492" s="44"/>
      <c r="D492" s="89"/>
      <c r="E492" s="89"/>
      <c r="F492" s="89"/>
    </row>
    <row r="493" spans="1:6">
      <c r="A493" s="44"/>
      <c r="B493" s="44"/>
      <c r="C493" s="44"/>
      <c r="D493" s="89"/>
      <c r="E493" s="89"/>
      <c r="F493" s="89"/>
    </row>
    <row r="494" spans="1:6">
      <c r="A494" s="44"/>
      <c r="B494" s="44"/>
      <c r="C494" s="44"/>
      <c r="D494" s="89"/>
      <c r="E494" s="89"/>
      <c r="F494" s="89"/>
    </row>
    <row r="495" spans="1:6">
      <c r="A495" s="44"/>
      <c r="B495" s="44"/>
      <c r="C495" s="44"/>
      <c r="D495" s="89"/>
      <c r="E495" s="89"/>
      <c r="F495" s="89"/>
    </row>
    <row r="496" spans="1:6">
      <c r="A496" s="44"/>
      <c r="B496" s="44"/>
      <c r="C496" s="44"/>
      <c r="D496" s="89"/>
      <c r="E496" s="89"/>
      <c r="F496" s="89"/>
    </row>
    <row r="497" spans="1:6">
      <c r="A497" s="44"/>
      <c r="B497" s="44"/>
      <c r="C497" s="44"/>
      <c r="D497" s="89"/>
      <c r="E497" s="89"/>
      <c r="F497" s="89"/>
    </row>
    <row r="498" spans="1:6">
      <c r="A498" s="44"/>
      <c r="B498" s="44"/>
      <c r="C498" s="44"/>
      <c r="D498" s="89"/>
      <c r="E498" s="89"/>
      <c r="F498" s="89"/>
    </row>
    <row r="499" spans="1:6">
      <c r="A499" s="44"/>
      <c r="B499" s="44"/>
      <c r="C499" s="44"/>
      <c r="D499" s="89"/>
      <c r="E499" s="89"/>
      <c r="F499" s="89"/>
    </row>
    <row r="500" spans="1:6">
      <c r="A500" s="44"/>
      <c r="B500" s="44"/>
      <c r="C500" s="44"/>
      <c r="D500" s="89"/>
      <c r="E500" s="89"/>
      <c r="F500" s="89"/>
    </row>
    <row r="501" spans="1:6">
      <c r="A501" s="44"/>
      <c r="B501" s="44"/>
      <c r="C501" s="44"/>
      <c r="D501" s="89"/>
      <c r="E501" s="89"/>
      <c r="F501" s="89"/>
    </row>
    <row r="502" spans="1:6">
      <c r="A502" s="44"/>
      <c r="B502" s="44"/>
      <c r="C502" s="44"/>
      <c r="D502" s="89"/>
      <c r="E502" s="89"/>
      <c r="F502" s="89"/>
    </row>
    <row r="503" spans="1:6">
      <c r="A503" s="44"/>
      <c r="B503" s="44"/>
      <c r="C503" s="44"/>
      <c r="D503" s="89"/>
      <c r="E503" s="89"/>
      <c r="F503" s="89"/>
    </row>
    <row r="504" spans="1:6">
      <c r="A504" s="44"/>
      <c r="B504" s="44"/>
      <c r="C504" s="44"/>
      <c r="D504" s="89"/>
      <c r="E504" s="89"/>
      <c r="F504" s="89"/>
    </row>
    <row r="505" spans="1:6">
      <c r="A505" s="44"/>
      <c r="B505" s="44"/>
      <c r="C505" s="44"/>
      <c r="D505" s="89"/>
      <c r="E505" s="89"/>
      <c r="F505" s="89"/>
    </row>
    <row r="506" spans="1:6">
      <c r="A506" s="44"/>
      <c r="B506" s="44"/>
      <c r="C506" s="44"/>
      <c r="D506" s="89"/>
      <c r="E506" s="89"/>
      <c r="F506" s="89"/>
    </row>
    <row r="507" spans="1:6">
      <c r="A507" s="44"/>
      <c r="B507" s="44"/>
      <c r="C507" s="44"/>
      <c r="D507" s="89"/>
      <c r="E507" s="89"/>
      <c r="F507" s="89"/>
    </row>
    <row r="508" spans="1:6">
      <c r="A508" s="44"/>
      <c r="B508" s="44"/>
      <c r="C508" s="44"/>
      <c r="D508" s="89"/>
      <c r="E508" s="89"/>
      <c r="F508" s="89"/>
    </row>
    <row r="509" spans="1:6">
      <c r="A509" s="44"/>
      <c r="B509" s="44"/>
      <c r="C509" s="44"/>
      <c r="D509" s="89"/>
      <c r="E509" s="89"/>
      <c r="F509" s="89"/>
    </row>
    <row r="510" spans="1:6">
      <c r="A510" s="44"/>
      <c r="B510" s="44"/>
      <c r="C510" s="44"/>
      <c r="D510" s="89"/>
      <c r="E510" s="89"/>
      <c r="F510" s="89"/>
    </row>
    <row r="511" spans="1:6">
      <c r="A511" s="44"/>
      <c r="B511" s="44"/>
      <c r="C511" s="44"/>
      <c r="D511" s="89"/>
      <c r="E511" s="89"/>
      <c r="F511" s="89"/>
    </row>
    <row r="512" spans="1:6">
      <c r="A512" s="44"/>
      <c r="B512" s="44"/>
      <c r="C512" s="44"/>
      <c r="D512" s="89"/>
      <c r="E512" s="89"/>
      <c r="F512" s="89"/>
    </row>
    <row r="513" spans="1:6">
      <c r="A513" s="44"/>
      <c r="B513" s="44"/>
      <c r="C513" s="44"/>
      <c r="D513" s="89"/>
      <c r="E513" s="89"/>
      <c r="F513" s="89"/>
    </row>
    <row r="514" spans="1:6">
      <c r="A514" s="44"/>
      <c r="B514" s="44"/>
      <c r="C514" s="44"/>
      <c r="D514" s="89"/>
      <c r="E514" s="89"/>
      <c r="F514" s="89"/>
    </row>
    <row r="515" spans="1:6">
      <c r="A515" s="44"/>
      <c r="B515" s="44"/>
      <c r="C515" s="44"/>
      <c r="D515" s="89"/>
      <c r="E515" s="89"/>
      <c r="F515" s="89"/>
    </row>
    <row r="516" spans="1:6">
      <c r="A516" s="44"/>
      <c r="B516" s="44"/>
      <c r="C516" s="44"/>
      <c r="D516" s="89"/>
      <c r="E516" s="89"/>
      <c r="F516" s="89"/>
    </row>
    <row r="517" spans="1:6">
      <c r="A517" s="44"/>
      <c r="B517" s="44"/>
      <c r="C517" s="44"/>
      <c r="D517" s="89"/>
      <c r="E517" s="89"/>
      <c r="F517" s="89"/>
    </row>
    <row r="518" spans="1:6">
      <c r="A518" s="44"/>
      <c r="B518" s="44"/>
      <c r="C518" s="44"/>
      <c r="D518" s="89"/>
      <c r="E518" s="89"/>
      <c r="F518" s="89"/>
    </row>
    <row r="519" spans="1:6">
      <c r="A519" s="44"/>
      <c r="B519" s="44"/>
      <c r="C519" s="44"/>
      <c r="D519" s="89"/>
      <c r="E519" s="89"/>
      <c r="F519" s="89"/>
    </row>
    <row r="520" spans="1:6">
      <c r="A520" s="44"/>
      <c r="B520" s="44"/>
      <c r="C520" s="44"/>
      <c r="D520" s="89"/>
      <c r="E520" s="89"/>
      <c r="F520" s="89"/>
    </row>
    <row r="521" spans="1:6">
      <c r="A521" s="44"/>
      <c r="B521" s="44"/>
      <c r="C521" s="44"/>
      <c r="D521" s="89"/>
      <c r="E521" s="89"/>
      <c r="F521" s="89"/>
    </row>
    <row r="522" spans="1:6">
      <c r="A522" s="44"/>
      <c r="B522" s="44"/>
      <c r="C522" s="44"/>
      <c r="D522" s="89"/>
      <c r="E522" s="89"/>
      <c r="F522" s="89"/>
    </row>
    <row r="523" spans="1:6">
      <c r="A523" s="44"/>
      <c r="B523" s="44"/>
      <c r="C523" s="44"/>
      <c r="D523" s="89"/>
      <c r="E523" s="89"/>
      <c r="F523" s="89"/>
    </row>
    <row r="524" spans="1:6">
      <c r="A524" s="44"/>
      <c r="B524" s="44"/>
      <c r="C524" s="44"/>
      <c r="D524" s="89"/>
      <c r="E524" s="89"/>
      <c r="F524" s="89"/>
    </row>
    <row r="525" spans="1:6">
      <c r="A525" s="44"/>
      <c r="B525" s="44"/>
      <c r="C525" s="44"/>
      <c r="D525" s="89"/>
      <c r="E525" s="89"/>
      <c r="F525" s="89"/>
    </row>
    <row r="526" spans="1:6">
      <c r="A526" s="44"/>
      <c r="B526" s="44"/>
      <c r="C526" s="44"/>
      <c r="D526" s="89"/>
      <c r="E526" s="89"/>
      <c r="F526" s="89"/>
    </row>
    <row r="527" spans="1:6">
      <c r="A527" s="44"/>
      <c r="B527" s="44"/>
      <c r="C527" s="44"/>
      <c r="D527" s="89"/>
      <c r="E527" s="89"/>
      <c r="F527" s="89"/>
    </row>
    <row r="528" spans="1:6">
      <c r="A528" s="44"/>
      <c r="B528" s="44"/>
      <c r="C528" s="44"/>
      <c r="D528" s="89"/>
      <c r="E528" s="89"/>
      <c r="F528" s="89"/>
    </row>
    <row r="529" spans="1:6">
      <c r="A529" s="44"/>
      <c r="B529" s="44"/>
      <c r="C529" s="44"/>
      <c r="D529" s="89"/>
      <c r="E529" s="89"/>
      <c r="F529" s="89"/>
    </row>
    <row r="530" spans="1:6">
      <c r="A530" s="44"/>
      <c r="B530" s="44"/>
      <c r="C530" s="44"/>
      <c r="D530" s="89"/>
      <c r="E530" s="89"/>
      <c r="F530" s="89"/>
    </row>
    <row r="531" spans="1:6">
      <c r="A531" s="44"/>
      <c r="B531" s="44"/>
      <c r="C531" s="44"/>
      <c r="D531" s="89"/>
      <c r="E531" s="89"/>
      <c r="F531" s="89"/>
    </row>
    <row r="532" spans="1:6">
      <c r="A532" s="44"/>
      <c r="B532" s="44"/>
      <c r="C532" s="44"/>
      <c r="D532" s="89"/>
      <c r="E532" s="89"/>
      <c r="F532" s="89"/>
    </row>
    <row r="533" spans="1:6">
      <c r="A533" s="44"/>
      <c r="B533" s="44"/>
      <c r="C533" s="44"/>
      <c r="D533" s="89"/>
      <c r="E533" s="89"/>
      <c r="F533" s="89"/>
    </row>
    <row r="534" spans="1:6">
      <c r="A534" s="44"/>
      <c r="B534" s="44"/>
      <c r="C534" s="44"/>
      <c r="D534" s="89"/>
      <c r="E534" s="89"/>
      <c r="F534" s="89"/>
    </row>
    <row r="535" spans="1:6">
      <c r="A535" s="44"/>
      <c r="B535" s="44"/>
      <c r="C535" s="44"/>
      <c r="D535" s="89"/>
      <c r="E535" s="89"/>
      <c r="F535" s="89"/>
    </row>
    <row r="536" spans="1:6">
      <c r="A536" s="44"/>
      <c r="B536" s="44"/>
      <c r="C536" s="44"/>
      <c r="D536" s="89"/>
      <c r="E536" s="89"/>
      <c r="F536" s="89"/>
    </row>
    <row r="537" spans="1:6">
      <c r="A537" s="44"/>
      <c r="B537" s="44"/>
      <c r="C537" s="44"/>
      <c r="D537" s="89"/>
      <c r="E537" s="89"/>
      <c r="F537" s="89"/>
    </row>
    <row r="538" spans="1:6">
      <c r="A538" s="44"/>
      <c r="B538" s="44"/>
      <c r="C538" s="44"/>
      <c r="D538" s="89"/>
      <c r="E538" s="89"/>
      <c r="F538" s="89"/>
    </row>
    <row r="539" spans="1:6">
      <c r="A539" s="44"/>
      <c r="B539" s="44"/>
      <c r="C539" s="44"/>
      <c r="D539" s="89"/>
      <c r="E539" s="89"/>
      <c r="F539" s="89"/>
    </row>
    <row r="540" spans="1:6">
      <c r="A540" s="44"/>
      <c r="B540" s="44"/>
      <c r="C540" s="44"/>
      <c r="D540" s="89"/>
      <c r="E540" s="89"/>
      <c r="F540" s="89"/>
    </row>
    <row r="541" spans="1:6">
      <c r="A541" s="44"/>
      <c r="B541" s="44"/>
      <c r="C541" s="44"/>
      <c r="D541" s="89"/>
      <c r="E541" s="89"/>
      <c r="F541" s="89"/>
    </row>
    <row r="542" spans="1:6">
      <c r="A542" s="44"/>
      <c r="B542" s="44"/>
      <c r="C542" s="44"/>
      <c r="D542" s="89"/>
      <c r="E542" s="89"/>
      <c r="F542" s="89"/>
    </row>
    <row r="543" spans="1:6">
      <c r="A543" s="44"/>
      <c r="B543" s="44"/>
      <c r="C543" s="44"/>
      <c r="D543" s="89"/>
      <c r="E543" s="89"/>
      <c r="F543" s="89"/>
    </row>
    <row r="544" spans="1:6">
      <c r="A544" s="44"/>
      <c r="B544" s="44"/>
      <c r="C544" s="44"/>
      <c r="D544" s="89"/>
      <c r="E544" s="89"/>
      <c r="F544" s="89"/>
    </row>
    <row r="545" spans="1:6">
      <c r="A545" s="44"/>
      <c r="B545" s="44"/>
      <c r="C545" s="44"/>
      <c r="D545" s="89"/>
      <c r="E545" s="89"/>
      <c r="F545" s="89"/>
    </row>
    <row r="546" spans="1:6">
      <c r="A546" s="44"/>
      <c r="B546" s="44"/>
      <c r="C546" s="44"/>
      <c r="D546" s="89"/>
      <c r="E546" s="89"/>
      <c r="F546" s="89"/>
    </row>
    <row r="547" spans="1:6">
      <c r="A547" s="44"/>
      <c r="B547" s="44"/>
      <c r="C547" s="44"/>
      <c r="D547" s="89"/>
      <c r="E547" s="89"/>
      <c r="F547" s="89"/>
    </row>
    <row r="548" spans="1:6">
      <c r="A548" s="44"/>
      <c r="B548" s="44"/>
      <c r="C548" s="44"/>
      <c r="D548" s="89"/>
      <c r="E548" s="89"/>
      <c r="F548" s="89"/>
    </row>
    <row r="549" spans="1:6">
      <c r="A549" s="44"/>
      <c r="B549" s="44"/>
      <c r="C549" s="44"/>
      <c r="D549" s="89"/>
      <c r="E549" s="89"/>
      <c r="F549" s="89"/>
    </row>
    <row r="550" spans="1:6">
      <c r="A550" s="44"/>
      <c r="B550" s="44"/>
      <c r="C550" s="44"/>
      <c r="D550" s="89"/>
      <c r="E550" s="89"/>
      <c r="F550" s="89"/>
    </row>
    <row r="551" spans="1:6">
      <c r="A551" s="44"/>
      <c r="B551" s="44"/>
      <c r="C551" s="44"/>
      <c r="D551" s="89"/>
      <c r="E551" s="89"/>
      <c r="F551" s="89"/>
    </row>
    <row r="552" spans="1:6">
      <c r="A552" s="44"/>
      <c r="B552" s="44"/>
      <c r="C552" s="44"/>
      <c r="D552" s="89"/>
      <c r="E552" s="89"/>
      <c r="F552" s="89"/>
    </row>
    <row r="553" spans="1:6">
      <c r="A553" s="44"/>
      <c r="B553" s="44"/>
      <c r="C553" s="44"/>
      <c r="D553" s="89"/>
      <c r="E553" s="89"/>
      <c r="F553" s="89"/>
    </row>
    <row r="554" spans="1:6">
      <c r="A554" s="44"/>
      <c r="B554" s="44"/>
      <c r="C554" s="44"/>
      <c r="D554" s="89"/>
      <c r="E554" s="89"/>
      <c r="F554" s="89"/>
    </row>
    <row r="555" spans="1:6">
      <c r="A555" s="44"/>
      <c r="B555" s="44"/>
      <c r="C555" s="44"/>
      <c r="D555" s="89"/>
      <c r="E555" s="89"/>
      <c r="F555" s="89"/>
    </row>
    <row r="556" spans="1:6">
      <c r="A556" s="44"/>
      <c r="B556" s="44"/>
      <c r="C556" s="44"/>
      <c r="D556" s="89"/>
      <c r="E556" s="89"/>
      <c r="F556" s="89"/>
    </row>
    <row r="557" spans="1:6">
      <c r="A557" s="44"/>
      <c r="B557" s="44"/>
      <c r="C557" s="44"/>
      <c r="D557" s="89"/>
      <c r="E557" s="89"/>
      <c r="F557" s="89"/>
    </row>
    <row r="558" spans="1:6">
      <c r="A558" s="44"/>
      <c r="B558" s="44"/>
      <c r="C558" s="44"/>
      <c r="D558" s="89"/>
      <c r="E558" s="89"/>
      <c r="F558" s="89"/>
    </row>
    <row r="559" spans="1:6">
      <c r="A559" s="44"/>
      <c r="B559" s="44"/>
      <c r="C559" s="44"/>
      <c r="D559" s="89"/>
      <c r="E559" s="89"/>
      <c r="F559" s="89"/>
    </row>
    <row r="560" spans="1:6">
      <c r="A560" s="44"/>
      <c r="B560" s="44"/>
      <c r="C560" s="44"/>
      <c r="D560" s="89"/>
      <c r="E560" s="89"/>
      <c r="F560" s="89"/>
    </row>
    <row r="561" spans="1:6">
      <c r="A561" s="44"/>
      <c r="B561" s="44"/>
      <c r="C561" s="44"/>
      <c r="D561" s="89"/>
      <c r="E561" s="89"/>
      <c r="F561" s="89"/>
    </row>
    <row r="562" spans="1:6">
      <c r="A562" s="44"/>
      <c r="B562" s="44"/>
      <c r="C562" s="44"/>
      <c r="D562" s="89"/>
      <c r="E562" s="89"/>
      <c r="F562" s="89"/>
    </row>
    <row r="563" spans="1:6">
      <c r="A563" s="44"/>
      <c r="B563" s="44"/>
      <c r="C563" s="44"/>
      <c r="D563" s="89"/>
      <c r="E563" s="89"/>
      <c r="F563" s="89"/>
    </row>
    <row r="564" spans="1:6">
      <c r="A564" s="44"/>
      <c r="B564" s="44"/>
      <c r="C564" s="44"/>
      <c r="D564" s="89"/>
      <c r="E564" s="89"/>
      <c r="F564" s="89"/>
    </row>
    <row r="565" spans="1:6">
      <c r="A565" s="44"/>
      <c r="B565" s="44"/>
      <c r="C565" s="44"/>
      <c r="D565" s="89"/>
      <c r="E565" s="89"/>
      <c r="F565" s="89"/>
    </row>
    <row r="566" spans="1:6">
      <c r="A566" s="44"/>
      <c r="B566" s="44"/>
      <c r="C566" s="44"/>
      <c r="D566" s="89"/>
      <c r="E566" s="89"/>
      <c r="F566" s="89"/>
    </row>
    <row r="567" spans="1:6">
      <c r="A567" s="44"/>
      <c r="B567" s="44"/>
      <c r="C567" s="44"/>
      <c r="D567" s="89"/>
      <c r="E567" s="89"/>
      <c r="F567" s="89"/>
    </row>
    <row r="568" spans="1:6">
      <c r="A568" s="44"/>
      <c r="B568" s="44"/>
      <c r="C568" s="44"/>
      <c r="D568" s="89"/>
      <c r="E568" s="89"/>
      <c r="F568" s="89"/>
    </row>
    <row r="569" spans="1:6">
      <c r="A569" s="44"/>
      <c r="B569" s="44"/>
      <c r="C569" s="44"/>
      <c r="D569" s="89"/>
      <c r="E569" s="89"/>
      <c r="F569" s="89"/>
    </row>
    <row r="570" spans="1:6">
      <c r="A570" s="44"/>
      <c r="B570" s="44"/>
      <c r="C570" s="44"/>
      <c r="D570" s="89"/>
      <c r="E570" s="89"/>
      <c r="F570" s="89"/>
    </row>
    <row r="571" spans="1:6">
      <c r="A571" s="44"/>
      <c r="B571" s="44"/>
      <c r="C571" s="44"/>
      <c r="D571" s="89"/>
      <c r="E571" s="89"/>
      <c r="F571" s="89"/>
    </row>
    <row r="572" spans="1:6">
      <c r="A572" s="44"/>
      <c r="B572" s="44"/>
      <c r="C572" s="44"/>
      <c r="D572" s="89"/>
      <c r="E572" s="89"/>
      <c r="F572" s="89"/>
    </row>
    <row r="573" spans="1:6">
      <c r="A573" s="44"/>
      <c r="B573" s="44"/>
      <c r="C573" s="44"/>
      <c r="D573" s="89"/>
      <c r="E573" s="89"/>
      <c r="F573" s="89"/>
    </row>
    <row r="574" spans="1:6">
      <c r="A574" s="44"/>
      <c r="B574" s="44"/>
      <c r="C574" s="44"/>
      <c r="D574" s="89"/>
      <c r="E574" s="89"/>
      <c r="F574" s="89"/>
    </row>
    <row r="575" spans="1:6">
      <c r="A575" s="44"/>
      <c r="B575" s="44"/>
      <c r="C575" s="44"/>
      <c r="D575" s="89"/>
      <c r="E575" s="89"/>
      <c r="F575" s="89"/>
    </row>
    <row r="576" spans="1:6">
      <c r="A576" s="44"/>
      <c r="B576" s="44"/>
      <c r="C576" s="44"/>
      <c r="D576" s="89"/>
      <c r="E576" s="89"/>
      <c r="F576" s="89"/>
    </row>
    <row r="577" spans="1:6">
      <c r="A577" s="44"/>
      <c r="B577" s="44"/>
      <c r="C577" s="44"/>
      <c r="D577" s="89"/>
      <c r="E577" s="89"/>
      <c r="F577" s="89"/>
    </row>
    <row r="578" spans="1:6">
      <c r="A578" s="44"/>
      <c r="B578" s="44"/>
      <c r="C578" s="44"/>
      <c r="D578" s="89"/>
      <c r="E578" s="89"/>
      <c r="F578" s="89"/>
    </row>
    <row r="579" spans="1:6">
      <c r="A579" s="44"/>
      <c r="B579" s="44"/>
      <c r="C579" s="44"/>
      <c r="D579" s="89"/>
      <c r="E579" s="89"/>
      <c r="F579" s="89"/>
    </row>
    <row r="580" spans="1:6">
      <c r="A580" s="44"/>
      <c r="B580" s="44"/>
      <c r="C580" s="44"/>
      <c r="D580" s="89"/>
      <c r="E580" s="89"/>
      <c r="F580" s="89"/>
    </row>
    <row r="581" spans="1:6">
      <c r="A581" s="44"/>
      <c r="B581" s="44"/>
      <c r="C581" s="44"/>
      <c r="D581" s="89"/>
      <c r="E581" s="89"/>
      <c r="F581" s="89"/>
    </row>
    <row r="582" spans="1:6">
      <c r="A582" s="44"/>
      <c r="B582" s="44"/>
      <c r="C582" s="44"/>
      <c r="D582" s="89"/>
      <c r="E582" s="89"/>
      <c r="F582" s="89"/>
    </row>
    <row r="583" spans="1:6">
      <c r="A583" s="44"/>
      <c r="B583" s="44"/>
      <c r="C583" s="44"/>
      <c r="D583" s="89"/>
      <c r="E583" s="89"/>
      <c r="F583" s="89"/>
    </row>
    <row r="584" spans="1:6">
      <c r="A584" s="44"/>
      <c r="B584" s="44"/>
      <c r="C584" s="44"/>
      <c r="D584" s="89"/>
      <c r="E584" s="89"/>
      <c r="F584" s="89"/>
    </row>
    <row r="585" spans="1:6">
      <c r="A585" s="44"/>
      <c r="B585" s="44"/>
      <c r="C585" s="44"/>
      <c r="D585" s="89"/>
      <c r="E585" s="89"/>
      <c r="F585" s="89"/>
    </row>
    <row r="586" spans="1:6">
      <c r="A586" s="44"/>
      <c r="B586" s="44"/>
      <c r="C586" s="44"/>
      <c r="D586" s="89"/>
      <c r="E586" s="89"/>
      <c r="F586" s="89"/>
    </row>
    <row r="587" spans="1:6">
      <c r="A587" s="44"/>
      <c r="B587" s="44"/>
      <c r="C587" s="44"/>
      <c r="D587" s="89"/>
      <c r="E587" s="89"/>
      <c r="F587" s="89"/>
    </row>
    <row r="588" spans="1:6">
      <c r="A588" s="44"/>
      <c r="B588" s="44"/>
      <c r="C588" s="44"/>
      <c r="D588" s="89"/>
      <c r="E588" s="89"/>
      <c r="F588" s="89"/>
    </row>
    <row r="589" spans="1:6">
      <c r="A589" s="44"/>
      <c r="B589" s="44"/>
      <c r="C589" s="44"/>
      <c r="D589" s="89"/>
      <c r="E589" s="89"/>
      <c r="F589" s="89"/>
    </row>
    <row r="590" spans="1:6">
      <c r="A590" s="44"/>
      <c r="B590" s="44"/>
      <c r="C590" s="44"/>
      <c r="D590" s="89"/>
      <c r="E590" s="89"/>
      <c r="F590" s="89"/>
    </row>
    <row r="591" spans="1:6">
      <c r="A591" s="44"/>
      <c r="B591" s="44"/>
      <c r="C591" s="44"/>
      <c r="D591" s="89"/>
      <c r="E591" s="89"/>
      <c r="F591" s="89"/>
    </row>
    <row r="592" spans="1:6">
      <c r="A592" s="44"/>
      <c r="B592" s="44"/>
      <c r="C592" s="44"/>
      <c r="D592" s="89"/>
      <c r="E592" s="89"/>
      <c r="F592" s="89"/>
    </row>
    <row r="593" spans="1:6">
      <c r="A593" s="44"/>
      <c r="B593" s="44"/>
      <c r="C593" s="44"/>
      <c r="D593" s="89"/>
      <c r="E593" s="89"/>
      <c r="F593" s="89"/>
    </row>
    <row r="594" spans="1:6">
      <c r="A594" s="44"/>
      <c r="B594" s="44"/>
      <c r="C594" s="44"/>
      <c r="D594" s="89"/>
      <c r="E594" s="89"/>
      <c r="F594" s="89"/>
    </row>
    <row r="595" spans="1:6">
      <c r="A595" s="44"/>
      <c r="B595" s="44"/>
      <c r="C595" s="44"/>
      <c r="D595" s="89"/>
      <c r="E595" s="89"/>
      <c r="F595" s="89"/>
    </row>
    <row r="596" spans="1:6">
      <c r="A596" s="44"/>
      <c r="B596" s="44"/>
      <c r="C596" s="44"/>
      <c r="D596" s="89"/>
      <c r="E596" s="89"/>
      <c r="F596" s="89"/>
    </row>
    <row r="597" spans="1:6">
      <c r="A597" s="44"/>
      <c r="B597" s="44"/>
      <c r="C597" s="44"/>
      <c r="D597" s="89"/>
      <c r="E597" s="89"/>
      <c r="F597" s="89"/>
    </row>
    <row r="598" spans="1:6">
      <c r="A598" s="44"/>
      <c r="B598" s="44"/>
      <c r="C598" s="44"/>
      <c r="D598" s="89"/>
      <c r="E598" s="89"/>
      <c r="F598" s="89"/>
    </row>
    <row r="599" spans="1:6">
      <c r="A599" s="44"/>
      <c r="B599" s="44"/>
      <c r="C599" s="44"/>
      <c r="D599" s="89"/>
      <c r="E599" s="89"/>
      <c r="F599" s="89"/>
    </row>
    <row r="600" spans="1:6">
      <c r="A600" s="44"/>
      <c r="B600" s="44"/>
      <c r="C600" s="44"/>
      <c r="D600" s="89"/>
      <c r="E600" s="89"/>
      <c r="F600" s="89"/>
    </row>
    <row r="601" spans="1:6">
      <c r="A601" s="44"/>
      <c r="B601" s="44"/>
      <c r="C601" s="44"/>
      <c r="D601" s="89"/>
      <c r="E601" s="89"/>
      <c r="F601" s="89"/>
    </row>
    <row r="602" spans="1:6">
      <c r="A602" s="44"/>
      <c r="B602" s="44"/>
      <c r="C602" s="44"/>
      <c r="D602" s="89"/>
      <c r="E602" s="89"/>
      <c r="F602" s="89"/>
    </row>
    <row r="603" spans="1:6">
      <c r="A603" s="44"/>
      <c r="B603" s="44"/>
      <c r="C603" s="44"/>
      <c r="D603" s="89"/>
      <c r="E603" s="89"/>
      <c r="F603" s="89"/>
    </row>
    <row r="604" spans="1:6">
      <c r="A604" s="44"/>
      <c r="B604" s="44"/>
      <c r="C604" s="44"/>
      <c r="D604" s="89"/>
      <c r="E604" s="89"/>
      <c r="F604" s="89"/>
    </row>
    <row r="605" spans="1:6">
      <c r="A605" s="44"/>
      <c r="B605" s="44"/>
      <c r="C605" s="44"/>
      <c r="D605" s="89"/>
      <c r="E605" s="89"/>
      <c r="F605" s="89"/>
    </row>
    <row r="606" spans="1:6">
      <c r="A606" s="44"/>
      <c r="B606" s="44"/>
      <c r="C606" s="44"/>
      <c r="D606" s="89"/>
      <c r="E606" s="89"/>
      <c r="F606" s="89"/>
    </row>
    <row r="607" spans="1:6">
      <c r="A607" s="44"/>
      <c r="B607" s="44"/>
      <c r="C607" s="44"/>
      <c r="D607" s="89"/>
      <c r="E607" s="89"/>
      <c r="F607" s="89"/>
    </row>
    <row r="608" spans="1:6">
      <c r="A608" s="44"/>
      <c r="B608" s="44"/>
      <c r="C608" s="44"/>
      <c r="D608" s="89"/>
      <c r="E608" s="89"/>
      <c r="F608" s="89"/>
    </row>
    <row r="609" spans="1:6">
      <c r="A609" s="44"/>
      <c r="B609" s="44"/>
      <c r="C609" s="44"/>
      <c r="D609" s="89"/>
      <c r="E609" s="89"/>
      <c r="F609" s="89"/>
    </row>
    <row r="610" spans="1:6">
      <c r="A610" s="44"/>
      <c r="B610" s="44"/>
      <c r="C610" s="44"/>
      <c r="D610" s="89"/>
      <c r="E610" s="89"/>
      <c r="F610" s="89"/>
    </row>
    <row r="611" spans="1:6">
      <c r="A611" s="44"/>
      <c r="B611" s="44"/>
      <c r="C611" s="44"/>
      <c r="D611" s="89"/>
      <c r="E611" s="89"/>
      <c r="F611" s="89"/>
    </row>
    <row r="612" spans="1:6">
      <c r="A612" s="44"/>
      <c r="B612" s="44"/>
      <c r="C612" s="44"/>
      <c r="D612" s="89"/>
      <c r="E612" s="89"/>
      <c r="F612" s="89"/>
    </row>
    <row r="613" spans="1:6">
      <c r="A613" s="44"/>
      <c r="B613" s="44"/>
      <c r="C613" s="44"/>
      <c r="D613" s="89"/>
      <c r="E613" s="89"/>
      <c r="F613" s="89"/>
    </row>
    <row r="614" spans="1:6">
      <c r="A614" s="44"/>
      <c r="B614" s="44"/>
      <c r="C614" s="44"/>
      <c r="D614" s="89"/>
      <c r="E614" s="89"/>
      <c r="F614" s="89"/>
    </row>
    <row r="615" spans="1:6">
      <c r="A615" s="44"/>
      <c r="B615" s="44"/>
      <c r="C615" s="44"/>
      <c r="D615" s="89"/>
      <c r="E615" s="89"/>
      <c r="F615" s="89"/>
    </row>
    <row r="616" spans="1:6">
      <c r="A616" s="44"/>
      <c r="B616" s="44"/>
      <c r="C616" s="44"/>
      <c r="D616" s="89"/>
      <c r="E616" s="89"/>
      <c r="F616" s="89"/>
    </row>
    <row r="617" spans="1:6">
      <c r="A617" s="44"/>
      <c r="B617" s="44"/>
      <c r="C617" s="44"/>
      <c r="D617" s="89"/>
      <c r="E617" s="89"/>
      <c r="F617" s="89"/>
    </row>
    <row r="618" spans="1:6">
      <c r="A618" s="44"/>
      <c r="B618" s="44"/>
      <c r="C618" s="44"/>
      <c r="D618" s="89"/>
      <c r="E618" s="89"/>
      <c r="F618" s="89"/>
    </row>
    <row r="619" spans="1:6">
      <c r="A619" s="44"/>
      <c r="B619" s="44"/>
      <c r="C619" s="44"/>
      <c r="D619" s="89"/>
      <c r="E619" s="89"/>
      <c r="F619" s="89"/>
    </row>
    <row r="620" spans="1:6">
      <c r="A620" s="44"/>
      <c r="B620" s="44"/>
      <c r="C620" s="44"/>
      <c r="D620" s="89"/>
      <c r="E620" s="89"/>
      <c r="F620" s="89"/>
    </row>
    <row r="621" spans="1:6">
      <c r="A621" s="44"/>
      <c r="B621" s="44"/>
      <c r="C621" s="44"/>
      <c r="D621" s="89"/>
      <c r="E621" s="89"/>
      <c r="F621" s="89"/>
    </row>
    <row r="622" spans="1:6">
      <c r="A622" s="44"/>
      <c r="B622" s="44"/>
      <c r="C622" s="44"/>
      <c r="D622" s="89"/>
      <c r="E622" s="89"/>
      <c r="F622" s="89"/>
    </row>
    <row r="623" spans="1:6">
      <c r="A623" s="44"/>
      <c r="B623" s="44"/>
      <c r="C623" s="44"/>
      <c r="D623" s="89"/>
      <c r="E623" s="89"/>
      <c r="F623" s="89"/>
    </row>
    <row r="624" spans="1:6">
      <c r="A624" s="44"/>
      <c r="B624" s="44"/>
      <c r="C624" s="44"/>
      <c r="D624" s="89"/>
      <c r="E624" s="89"/>
      <c r="F624" s="89"/>
    </row>
    <row r="625" spans="1:6">
      <c r="A625" s="44"/>
      <c r="B625" s="44"/>
      <c r="C625" s="44"/>
      <c r="D625" s="89"/>
      <c r="E625" s="89"/>
      <c r="F625" s="89"/>
    </row>
    <row r="626" spans="1:6">
      <c r="A626" s="44"/>
      <c r="B626" s="44"/>
      <c r="C626" s="44"/>
      <c r="D626" s="89"/>
      <c r="E626" s="89"/>
      <c r="F626" s="89"/>
    </row>
    <row r="627" spans="1:6">
      <c r="A627" s="44"/>
      <c r="B627" s="44"/>
      <c r="C627" s="44"/>
      <c r="D627" s="89"/>
      <c r="E627" s="89"/>
      <c r="F627" s="89"/>
    </row>
    <row r="628" spans="1:6">
      <c r="A628" s="44"/>
      <c r="B628" s="44"/>
      <c r="C628" s="44"/>
      <c r="D628" s="89"/>
      <c r="E628" s="89"/>
      <c r="F628" s="89"/>
    </row>
    <row r="629" spans="1:6">
      <c r="A629" s="44"/>
      <c r="B629" s="44"/>
      <c r="C629" s="44"/>
      <c r="D629" s="89"/>
      <c r="E629" s="89"/>
      <c r="F629" s="89"/>
    </row>
    <row r="630" spans="1:6">
      <c r="A630" s="44"/>
      <c r="B630" s="44"/>
      <c r="C630" s="44"/>
      <c r="D630" s="89"/>
      <c r="E630" s="89"/>
      <c r="F630" s="89"/>
    </row>
    <row r="631" spans="1:6">
      <c r="A631" s="44"/>
      <c r="B631" s="44"/>
      <c r="C631" s="44"/>
      <c r="D631" s="89"/>
      <c r="E631" s="89"/>
      <c r="F631" s="89"/>
    </row>
    <row r="632" spans="1:6">
      <c r="A632" s="44"/>
      <c r="B632" s="44"/>
      <c r="C632" s="44"/>
      <c r="D632" s="89"/>
      <c r="E632" s="89"/>
      <c r="F632" s="89"/>
    </row>
    <row r="633" spans="1:6">
      <c r="A633" s="44"/>
      <c r="B633" s="44"/>
      <c r="C633" s="44"/>
      <c r="D633" s="89"/>
      <c r="E633" s="89"/>
      <c r="F633" s="89"/>
    </row>
    <row r="634" spans="1:6">
      <c r="A634" s="44"/>
      <c r="B634" s="44"/>
      <c r="C634" s="44"/>
      <c r="D634" s="89"/>
      <c r="E634" s="89"/>
      <c r="F634" s="89"/>
    </row>
    <row r="635" spans="1:6">
      <c r="A635" s="44"/>
      <c r="B635" s="44"/>
      <c r="C635" s="44"/>
      <c r="D635" s="89"/>
      <c r="E635" s="89"/>
      <c r="F635" s="89"/>
    </row>
    <row r="636" spans="1:6">
      <c r="A636" s="44"/>
      <c r="B636" s="44"/>
      <c r="C636" s="44"/>
      <c r="D636" s="89"/>
      <c r="E636" s="89"/>
      <c r="F636" s="89"/>
    </row>
    <row r="637" spans="1:6">
      <c r="A637" s="44"/>
      <c r="B637" s="44"/>
      <c r="C637" s="44"/>
      <c r="D637" s="89"/>
      <c r="E637" s="89"/>
      <c r="F637" s="89"/>
    </row>
    <row r="638" spans="1:6">
      <c r="A638" s="44"/>
      <c r="B638" s="44"/>
      <c r="C638" s="44"/>
      <c r="D638" s="89"/>
      <c r="E638" s="89"/>
      <c r="F638" s="89"/>
    </row>
    <row r="639" spans="1:6">
      <c r="A639" s="44"/>
      <c r="B639" s="44"/>
      <c r="C639" s="44"/>
      <c r="D639" s="89"/>
      <c r="E639" s="89"/>
      <c r="F639" s="89"/>
    </row>
    <row r="640" spans="1:6">
      <c r="A640" s="44"/>
      <c r="B640" s="44"/>
      <c r="C640" s="44"/>
      <c r="D640" s="89"/>
      <c r="E640" s="89"/>
      <c r="F640" s="89"/>
    </row>
    <row r="641" spans="1:6">
      <c r="A641" s="44"/>
      <c r="B641" s="44"/>
      <c r="C641" s="44"/>
      <c r="D641" s="89"/>
      <c r="E641" s="89"/>
      <c r="F641" s="89"/>
    </row>
    <row r="642" spans="1:6">
      <c r="A642" s="44"/>
      <c r="B642" s="44"/>
      <c r="C642" s="44"/>
      <c r="D642" s="89"/>
      <c r="E642" s="89"/>
      <c r="F642" s="89"/>
    </row>
    <row r="643" spans="1:6">
      <c r="A643" s="44"/>
      <c r="B643" s="44"/>
      <c r="C643" s="44"/>
      <c r="D643" s="89"/>
      <c r="E643" s="89"/>
      <c r="F643" s="89"/>
    </row>
    <row r="644" spans="1:6">
      <c r="A644" s="44"/>
      <c r="B644" s="44"/>
      <c r="C644" s="44"/>
      <c r="D644" s="89"/>
      <c r="E644" s="89"/>
      <c r="F644" s="89"/>
    </row>
    <row r="645" spans="1:6">
      <c r="A645" s="44"/>
      <c r="B645" s="44"/>
      <c r="C645" s="44"/>
      <c r="D645" s="89"/>
      <c r="E645" s="89"/>
      <c r="F645" s="89"/>
    </row>
    <row r="646" spans="1:6">
      <c r="A646" s="44"/>
      <c r="B646" s="44"/>
      <c r="C646" s="44"/>
      <c r="D646" s="89"/>
      <c r="E646" s="89"/>
      <c r="F646" s="89"/>
    </row>
    <row r="647" spans="1:6">
      <c r="A647" s="44"/>
      <c r="B647" s="44"/>
      <c r="C647" s="44"/>
      <c r="D647" s="89"/>
      <c r="E647" s="89"/>
      <c r="F647" s="89"/>
    </row>
    <row r="648" spans="1:6">
      <c r="A648" s="44"/>
      <c r="B648" s="44"/>
      <c r="C648" s="44"/>
      <c r="D648" s="89"/>
      <c r="E648" s="89"/>
      <c r="F648" s="89"/>
    </row>
    <row r="649" spans="1:6">
      <c r="A649" s="44"/>
      <c r="B649" s="44"/>
      <c r="C649" s="44"/>
      <c r="D649" s="89"/>
      <c r="E649" s="89"/>
      <c r="F649" s="89"/>
    </row>
    <row r="650" spans="1:6">
      <c r="A650" s="44"/>
      <c r="B650" s="44"/>
      <c r="C650" s="44"/>
      <c r="D650" s="89"/>
      <c r="E650" s="89"/>
      <c r="F650" s="89"/>
    </row>
    <row r="651" spans="1:6">
      <c r="A651" s="44"/>
      <c r="B651" s="44"/>
      <c r="C651" s="44"/>
      <c r="D651" s="89"/>
      <c r="E651" s="89"/>
      <c r="F651" s="89"/>
    </row>
    <row r="652" spans="1:6">
      <c r="A652" s="44"/>
      <c r="B652" s="44"/>
      <c r="C652" s="44"/>
      <c r="D652" s="89"/>
      <c r="E652" s="89"/>
      <c r="F652" s="89"/>
    </row>
    <row r="653" spans="1:6">
      <c r="A653" s="44"/>
      <c r="B653" s="44"/>
      <c r="C653" s="44"/>
      <c r="D653" s="89"/>
      <c r="E653" s="89"/>
      <c r="F653" s="89"/>
    </row>
    <row r="654" spans="1:6">
      <c r="A654" s="44"/>
      <c r="B654" s="44"/>
      <c r="C654" s="44"/>
      <c r="D654" s="89"/>
      <c r="E654" s="89"/>
      <c r="F654" s="89"/>
    </row>
    <row r="655" spans="1:6">
      <c r="A655" s="44"/>
      <c r="B655" s="44"/>
      <c r="C655" s="44"/>
      <c r="D655" s="89"/>
      <c r="E655" s="89"/>
      <c r="F655" s="89"/>
    </row>
    <row r="656" spans="1:6">
      <c r="A656" s="44"/>
      <c r="B656" s="44"/>
      <c r="C656" s="44"/>
      <c r="D656" s="89"/>
      <c r="E656" s="89"/>
      <c r="F656" s="89"/>
    </row>
    <row r="657" spans="1:6">
      <c r="A657" s="44"/>
      <c r="B657" s="44"/>
      <c r="C657" s="44"/>
      <c r="D657" s="89"/>
      <c r="E657" s="89"/>
      <c r="F657" s="89"/>
    </row>
    <row r="658" spans="1:6">
      <c r="A658" s="44"/>
      <c r="B658" s="44"/>
      <c r="C658" s="44"/>
      <c r="D658" s="89"/>
      <c r="E658" s="89"/>
      <c r="F658" s="89"/>
    </row>
    <row r="659" spans="1:6">
      <c r="A659" s="44"/>
      <c r="B659" s="44"/>
      <c r="C659" s="44"/>
      <c r="D659" s="89"/>
      <c r="E659" s="89"/>
      <c r="F659" s="89"/>
    </row>
    <row r="660" spans="1:6">
      <c r="A660" s="44"/>
      <c r="B660" s="44"/>
      <c r="C660" s="44"/>
      <c r="D660" s="89"/>
      <c r="E660" s="89"/>
      <c r="F660" s="89"/>
    </row>
    <row r="661" spans="1:6">
      <c r="A661" s="44"/>
      <c r="B661" s="44"/>
      <c r="C661" s="44"/>
      <c r="D661" s="89"/>
      <c r="E661" s="89"/>
      <c r="F661" s="89"/>
    </row>
    <row r="662" spans="1:6">
      <c r="A662" s="44"/>
      <c r="B662" s="44"/>
      <c r="C662" s="44"/>
      <c r="D662" s="89"/>
      <c r="E662" s="89"/>
      <c r="F662" s="89"/>
    </row>
    <row r="663" spans="1:6">
      <c r="A663" s="44"/>
      <c r="B663" s="44"/>
      <c r="C663" s="44"/>
      <c r="D663" s="89"/>
      <c r="E663" s="89"/>
      <c r="F663" s="89"/>
    </row>
    <row r="664" spans="1:6">
      <c r="A664" s="44"/>
      <c r="B664" s="44"/>
      <c r="C664" s="44"/>
      <c r="D664" s="89"/>
      <c r="E664" s="89"/>
      <c r="F664" s="89"/>
    </row>
    <row r="665" spans="1:6">
      <c r="A665" s="44"/>
      <c r="B665" s="44"/>
      <c r="C665" s="44"/>
      <c r="D665" s="89"/>
      <c r="E665" s="89"/>
      <c r="F665" s="89"/>
    </row>
    <row r="666" spans="1:6">
      <c r="A666" s="44"/>
      <c r="B666" s="44"/>
      <c r="C666" s="44"/>
      <c r="D666" s="89"/>
      <c r="E666" s="89"/>
      <c r="F666" s="89"/>
    </row>
    <row r="667" spans="1:6">
      <c r="A667" s="44"/>
      <c r="B667" s="44"/>
      <c r="C667" s="44"/>
      <c r="D667" s="89"/>
      <c r="E667" s="89"/>
      <c r="F667" s="89"/>
    </row>
    <row r="668" spans="1:6">
      <c r="A668" s="44"/>
      <c r="B668" s="44"/>
      <c r="C668" s="44"/>
      <c r="D668" s="89"/>
      <c r="E668" s="89"/>
      <c r="F668" s="89"/>
    </row>
    <row r="669" spans="1:6">
      <c r="A669" s="44"/>
      <c r="B669" s="44"/>
      <c r="C669" s="44"/>
      <c r="D669" s="89"/>
      <c r="E669" s="89"/>
      <c r="F669" s="89"/>
    </row>
    <row r="670" spans="1:6">
      <c r="A670" s="44"/>
      <c r="B670" s="44"/>
      <c r="C670" s="44"/>
      <c r="D670" s="89"/>
      <c r="E670" s="89"/>
      <c r="F670" s="89"/>
    </row>
    <row r="671" spans="1:6">
      <c r="A671" s="44"/>
      <c r="B671" s="44"/>
      <c r="C671" s="44"/>
      <c r="D671" s="89"/>
      <c r="E671" s="89"/>
      <c r="F671" s="89"/>
    </row>
    <row r="672" spans="1:6">
      <c r="A672" s="44"/>
      <c r="B672" s="44"/>
      <c r="C672" s="44"/>
      <c r="D672" s="89"/>
      <c r="E672" s="89"/>
      <c r="F672" s="89"/>
    </row>
    <row r="673" spans="1:6">
      <c r="A673" s="44"/>
      <c r="B673" s="44"/>
      <c r="C673" s="44"/>
      <c r="D673" s="89"/>
      <c r="E673" s="89"/>
      <c r="F673" s="89"/>
    </row>
    <row r="674" spans="1:6">
      <c r="A674" s="44"/>
      <c r="B674" s="44"/>
      <c r="C674" s="44"/>
      <c r="D674" s="89"/>
      <c r="E674" s="89"/>
      <c r="F674" s="89"/>
    </row>
    <row r="675" spans="1:6">
      <c r="A675" s="44"/>
      <c r="B675" s="44"/>
      <c r="C675" s="44"/>
      <c r="D675" s="89"/>
      <c r="E675" s="89"/>
      <c r="F675" s="89"/>
    </row>
    <row r="676" spans="1:6">
      <c r="A676" s="44"/>
      <c r="B676" s="44"/>
      <c r="C676" s="44"/>
      <c r="D676" s="89"/>
      <c r="E676" s="89"/>
      <c r="F676" s="89"/>
    </row>
    <row r="677" spans="1:6">
      <c r="A677" s="44"/>
      <c r="B677" s="44"/>
      <c r="C677" s="44"/>
      <c r="D677" s="89"/>
      <c r="E677" s="89"/>
      <c r="F677" s="89"/>
    </row>
    <row r="678" spans="1:6">
      <c r="A678" s="44"/>
      <c r="B678" s="44"/>
      <c r="C678" s="44"/>
      <c r="D678" s="89"/>
      <c r="E678" s="89"/>
      <c r="F678" s="89"/>
    </row>
    <row r="679" spans="1:6">
      <c r="A679" s="44"/>
      <c r="B679" s="44"/>
      <c r="C679" s="44"/>
      <c r="D679" s="89"/>
      <c r="E679" s="89"/>
      <c r="F679" s="89"/>
    </row>
    <row r="680" spans="1:6">
      <c r="A680" s="44"/>
      <c r="B680" s="44"/>
      <c r="C680" s="44"/>
      <c r="D680" s="89"/>
      <c r="E680" s="89"/>
      <c r="F680" s="89"/>
    </row>
    <row r="681" spans="1:6">
      <c r="A681" s="44"/>
      <c r="B681" s="44"/>
      <c r="C681" s="44"/>
      <c r="D681" s="89"/>
      <c r="E681" s="89"/>
      <c r="F681" s="89"/>
    </row>
    <row r="682" spans="1:6">
      <c r="A682" s="44"/>
      <c r="B682" s="44"/>
      <c r="C682" s="44"/>
      <c r="D682" s="89"/>
      <c r="E682" s="89"/>
      <c r="F682" s="89"/>
    </row>
    <row r="683" spans="1:6">
      <c r="A683" s="44"/>
      <c r="B683" s="44"/>
      <c r="C683" s="44"/>
      <c r="D683" s="89"/>
      <c r="E683" s="89"/>
      <c r="F683" s="89"/>
    </row>
    <row r="684" spans="1:6">
      <c r="A684" s="44"/>
      <c r="B684" s="44"/>
      <c r="C684" s="44"/>
      <c r="D684" s="89"/>
      <c r="E684" s="89"/>
      <c r="F684" s="89"/>
    </row>
    <row r="685" spans="1:6">
      <c r="A685" s="44"/>
      <c r="B685" s="44"/>
      <c r="C685" s="44"/>
      <c r="D685" s="89"/>
      <c r="E685" s="89"/>
      <c r="F685" s="89"/>
    </row>
    <row r="686" spans="1:6">
      <c r="A686" s="44"/>
      <c r="B686" s="44"/>
      <c r="C686" s="44"/>
      <c r="D686" s="89"/>
      <c r="E686" s="89"/>
      <c r="F686" s="89"/>
    </row>
    <row r="687" spans="1:6">
      <c r="A687" s="44"/>
      <c r="B687" s="44"/>
      <c r="C687" s="44"/>
      <c r="D687" s="89"/>
      <c r="E687" s="89"/>
      <c r="F687" s="89"/>
    </row>
    <row r="688" spans="1:6">
      <c r="A688" s="44"/>
      <c r="B688" s="44"/>
      <c r="C688" s="44"/>
      <c r="D688" s="89"/>
      <c r="E688" s="89"/>
      <c r="F688" s="89"/>
    </row>
    <row r="689" spans="1:6">
      <c r="A689" s="44"/>
      <c r="B689" s="44"/>
      <c r="C689" s="44"/>
      <c r="D689" s="89"/>
      <c r="E689" s="89"/>
      <c r="F689" s="89"/>
    </row>
    <row r="690" spans="1:6">
      <c r="A690" s="44"/>
      <c r="B690" s="44"/>
      <c r="C690" s="44"/>
      <c r="D690" s="89"/>
      <c r="E690" s="89"/>
      <c r="F690" s="89"/>
    </row>
    <row r="691" spans="1:6">
      <c r="A691" s="44"/>
      <c r="B691" s="44"/>
      <c r="C691" s="44"/>
      <c r="D691" s="89"/>
      <c r="E691" s="89"/>
      <c r="F691" s="89"/>
    </row>
    <row r="692" spans="1:6">
      <c r="A692" s="44"/>
      <c r="B692" s="44"/>
      <c r="C692" s="44"/>
      <c r="D692" s="89"/>
      <c r="E692" s="89"/>
      <c r="F692" s="89"/>
    </row>
    <row r="693" spans="1:6">
      <c r="A693" s="44"/>
      <c r="B693" s="44"/>
      <c r="C693" s="44"/>
      <c r="D693" s="89"/>
      <c r="E693" s="89"/>
      <c r="F693" s="89"/>
    </row>
    <row r="694" spans="1:6">
      <c r="A694" s="44"/>
      <c r="B694" s="44"/>
      <c r="C694" s="44"/>
      <c r="D694" s="89"/>
      <c r="E694" s="89"/>
      <c r="F694" s="89"/>
    </row>
    <row r="695" spans="1:6">
      <c r="A695" s="44"/>
      <c r="B695" s="44"/>
      <c r="C695" s="44"/>
      <c r="D695" s="89"/>
      <c r="E695" s="89"/>
      <c r="F695" s="89"/>
    </row>
    <row r="696" spans="1:6">
      <c r="A696" s="44"/>
      <c r="B696" s="44"/>
      <c r="C696" s="44"/>
      <c r="D696" s="89"/>
      <c r="E696" s="89"/>
      <c r="F696" s="89"/>
    </row>
    <row r="697" spans="1:6">
      <c r="A697" s="44"/>
      <c r="B697" s="44"/>
      <c r="C697" s="44"/>
      <c r="D697" s="89"/>
      <c r="E697" s="89"/>
      <c r="F697" s="89"/>
    </row>
    <row r="698" spans="1:6">
      <c r="A698" s="44"/>
      <c r="B698" s="44"/>
      <c r="C698" s="44"/>
      <c r="D698" s="89"/>
      <c r="E698" s="89"/>
      <c r="F698" s="89"/>
    </row>
    <row r="699" spans="1:6">
      <c r="A699" s="44"/>
      <c r="B699" s="44"/>
      <c r="C699" s="44"/>
      <c r="D699" s="89"/>
      <c r="E699" s="89"/>
      <c r="F699" s="89"/>
    </row>
    <row r="700" spans="1:6">
      <c r="A700" s="44"/>
      <c r="B700" s="44"/>
      <c r="C700" s="44"/>
      <c r="D700" s="89"/>
      <c r="E700" s="89"/>
      <c r="F700" s="89"/>
    </row>
    <row r="701" spans="1:6">
      <c r="A701" s="44"/>
      <c r="B701" s="44"/>
      <c r="C701" s="44"/>
      <c r="D701" s="89"/>
      <c r="E701" s="89"/>
      <c r="F701" s="89"/>
    </row>
    <row r="702" spans="1:6">
      <c r="A702" s="44"/>
      <c r="B702" s="44"/>
      <c r="C702" s="44"/>
      <c r="D702" s="89"/>
      <c r="E702" s="89"/>
      <c r="F702" s="89"/>
    </row>
    <row r="703" spans="1:6">
      <c r="A703" s="44"/>
      <c r="B703" s="44"/>
      <c r="C703" s="44"/>
      <c r="D703" s="89"/>
      <c r="E703" s="89"/>
      <c r="F703" s="89"/>
    </row>
    <row r="704" spans="1:6">
      <c r="A704" s="44"/>
      <c r="B704" s="44"/>
      <c r="C704" s="44"/>
      <c r="D704" s="89"/>
      <c r="E704" s="89"/>
      <c r="F704" s="89"/>
    </row>
    <row r="705" spans="1:6">
      <c r="A705" s="44"/>
      <c r="B705" s="44"/>
      <c r="C705" s="44"/>
      <c r="D705" s="89"/>
      <c r="E705" s="89"/>
      <c r="F705" s="89"/>
    </row>
    <row r="706" spans="1:6">
      <c r="A706" s="44"/>
      <c r="B706" s="44"/>
      <c r="C706" s="44"/>
      <c r="D706" s="89"/>
      <c r="E706" s="89"/>
      <c r="F706" s="89"/>
    </row>
    <row r="707" spans="1:6">
      <c r="A707" s="44"/>
      <c r="B707" s="44"/>
      <c r="C707" s="44"/>
      <c r="D707" s="89"/>
      <c r="E707" s="89"/>
      <c r="F707" s="89"/>
    </row>
    <row r="708" spans="1:6">
      <c r="A708" s="44"/>
      <c r="B708" s="44"/>
      <c r="C708" s="44"/>
      <c r="D708" s="89"/>
      <c r="E708" s="89"/>
      <c r="F708" s="89"/>
    </row>
    <row r="709" spans="1:6">
      <c r="A709" s="44"/>
      <c r="B709" s="44"/>
      <c r="C709" s="44"/>
      <c r="D709" s="89"/>
      <c r="E709" s="89"/>
      <c r="F709" s="89"/>
    </row>
    <row r="710" spans="1:6">
      <c r="A710" s="44"/>
      <c r="B710" s="44"/>
      <c r="C710" s="44"/>
      <c r="D710" s="89"/>
      <c r="E710" s="89"/>
      <c r="F710" s="89"/>
    </row>
    <row r="711" spans="1:6">
      <c r="A711" s="44"/>
      <c r="B711" s="44"/>
      <c r="C711" s="44"/>
      <c r="D711" s="89"/>
      <c r="E711" s="89"/>
      <c r="F711" s="89"/>
    </row>
    <row r="712" spans="1:6">
      <c r="A712" s="44"/>
      <c r="B712" s="44"/>
      <c r="C712" s="44"/>
      <c r="D712" s="89"/>
      <c r="E712" s="89"/>
      <c r="F712" s="89"/>
    </row>
    <row r="713" spans="1:6">
      <c r="A713" s="44"/>
      <c r="B713" s="44"/>
      <c r="C713" s="44"/>
      <c r="D713" s="89"/>
      <c r="E713" s="89"/>
      <c r="F713" s="89"/>
    </row>
    <row r="714" spans="1:6">
      <c r="A714" s="44"/>
      <c r="B714" s="44"/>
      <c r="C714" s="44"/>
      <c r="D714" s="89"/>
      <c r="E714" s="89"/>
      <c r="F714" s="89"/>
    </row>
    <row r="715" spans="1:6">
      <c r="A715" s="44"/>
      <c r="B715" s="44"/>
      <c r="C715" s="44"/>
      <c r="D715" s="89"/>
      <c r="E715" s="89"/>
      <c r="F715" s="89"/>
    </row>
    <row r="716" spans="1:6">
      <c r="A716" s="44"/>
      <c r="B716" s="44"/>
      <c r="C716" s="44"/>
      <c r="D716" s="89"/>
      <c r="E716" s="89"/>
      <c r="F716" s="89"/>
    </row>
    <row r="717" spans="1:6">
      <c r="A717" s="44"/>
      <c r="B717" s="44"/>
      <c r="C717" s="44"/>
      <c r="D717" s="89"/>
      <c r="E717" s="89"/>
      <c r="F717" s="89"/>
    </row>
    <row r="718" spans="1:6">
      <c r="A718" s="44"/>
      <c r="B718" s="44"/>
      <c r="C718" s="44"/>
      <c r="D718" s="89"/>
      <c r="E718" s="89"/>
      <c r="F718" s="89"/>
    </row>
    <row r="719" spans="1:6">
      <c r="A719" s="44"/>
      <c r="B719" s="44"/>
      <c r="C719" s="44"/>
      <c r="D719" s="89"/>
      <c r="E719" s="89"/>
      <c r="F719" s="89"/>
    </row>
    <row r="720" spans="1:6">
      <c r="A720" s="44"/>
      <c r="B720" s="44"/>
      <c r="C720" s="44"/>
      <c r="D720" s="89"/>
      <c r="E720" s="89"/>
      <c r="F720" s="89"/>
    </row>
    <row r="721" spans="1:6">
      <c r="A721" s="44"/>
      <c r="B721" s="44"/>
      <c r="C721" s="44"/>
      <c r="D721" s="89"/>
      <c r="E721" s="89"/>
      <c r="F721" s="89"/>
    </row>
    <row r="722" spans="1:6">
      <c r="A722" s="44"/>
      <c r="B722" s="44"/>
      <c r="C722" s="44"/>
      <c r="D722" s="89"/>
      <c r="E722" s="89"/>
      <c r="F722" s="89"/>
    </row>
    <row r="723" spans="1:6">
      <c r="A723" s="44"/>
      <c r="B723" s="44"/>
      <c r="C723" s="44"/>
      <c r="D723" s="89"/>
      <c r="E723" s="89"/>
      <c r="F723" s="89"/>
    </row>
    <row r="724" spans="1:6">
      <c r="A724" s="44"/>
      <c r="B724" s="44"/>
      <c r="C724" s="44"/>
      <c r="D724" s="89"/>
      <c r="E724" s="89"/>
      <c r="F724" s="89"/>
    </row>
    <row r="725" spans="1:6">
      <c r="A725" s="44"/>
      <c r="B725" s="44"/>
      <c r="C725" s="44"/>
      <c r="D725" s="89"/>
      <c r="E725" s="89"/>
      <c r="F725" s="89"/>
    </row>
    <row r="726" spans="1:6">
      <c r="A726" s="44"/>
      <c r="B726" s="44"/>
      <c r="C726" s="44"/>
      <c r="D726" s="89"/>
      <c r="E726" s="89"/>
      <c r="F726" s="89"/>
    </row>
    <row r="727" spans="1:6">
      <c r="A727" s="44"/>
      <c r="B727" s="44"/>
      <c r="C727" s="44"/>
      <c r="D727" s="89"/>
      <c r="E727" s="89"/>
      <c r="F727" s="89"/>
    </row>
    <row r="728" spans="1:6">
      <c r="A728" s="44"/>
      <c r="B728" s="44"/>
      <c r="C728" s="44"/>
      <c r="D728" s="89"/>
      <c r="E728" s="89"/>
      <c r="F728" s="89"/>
    </row>
    <row r="729" spans="1:6">
      <c r="A729" s="44"/>
      <c r="B729" s="44"/>
      <c r="C729" s="44"/>
      <c r="D729" s="89"/>
      <c r="E729" s="89"/>
      <c r="F729" s="89"/>
    </row>
    <row r="730" spans="1:6">
      <c r="A730" s="44"/>
      <c r="B730" s="44"/>
      <c r="C730" s="44"/>
      <c r="D730" s="89"/>
      <c r="E730" s="89"/>
      <c r="F730" s="89"/>
    </row>
    <row r="731" spans="1:6">
      <c r="A731" s="44"/>
      <c r="B731" s="44"/>
      <c r="C731" s="44"/>
      <c r="D731" s="89"/>
      <c r="E731" s="89"/>
      <c r="F731" s="89"/>
    </row>
    <row r="732" spans="1:6">
      <c r="A732" s="44"/>
      <c r="B732" s="44"/>
      <c r="C732" s="44"/>
      <c r="D732" s="89"/>
      <c r="E732" s="89"/>
      <c r="F732" s="89"/>
    </row>
    <row r="733" spans="1:6">
      <c r="A733" s="44"/>
      <c r="B733" s="44"/>
      <c r="C733" s="44"/>
      <c r="D733" s="89"/>
      <c r="E733" s="89"/>
      <c r="F733" s="89"/>
    </row>
    <row r="734" spans="1:6">
      <c r="A734" s="44"/>
      <c r="B734" s="44"/>
      <c r="C734" s="44"/>
      <c r="D734" s="89"/>
      <c r="E734" s="89"/>
      <c r="F734" s="89"/>
    </row>
    <row r="735" spans="1:6">
      <c r="A735" s="44"/>
      <c r="B735" s="44"/>
      <c r="C735" s="44"/>
      <c r="D735" s="89"/>
      <c r="E735" s="89"/>
      <c r="F735" s="89"/>
    </row>
    <row r="736" spans="1:6">
      <c r="A736" s="44"/>
      <c r="B736" s="44"/>
      <c r="C736" s="44"/>
      <c r="D736" s="89"/>
      <c r="E736" s="89"/>
      <c r="F736" s="89"/>
    </row>
    <row r="737" spans="1:6">
      <c r="A737" s="44"/>
      <c r="B737" s="44"/>
      <c r="C737" s="44"/>
      <c r="D737" s="89"/>
      <c r="E737" s="89"/>
      <c r="F737" s="89"/>
    </row>
    <row r="738" spans="1:6">
      <c r="A738" s="44"/>
      <c r="B738" s="44"/>
      <c r="C738" s="44"/>
      <c r="D738" s="89"/>
      <c r="E738" s="89"/>
      <c r="F738" s="89"/>
    </row>
    <row r="739" spans="1:6">
      <c r="A739" s="44"/>
      <c r="B739" s="44"/>
      <c r="C739" s="44"/>
      <c r="D739" s="89"/>
      <c r="E739" s="89"/>
      <c r="F739" s="89"/>
    </row>
    <row r="740" spans="1:6">
      <c r="A740" s="44"/>
      <c r="B740" s="44"/>
      <c r="C740" s="44"/>
      <c r="D740" s="89"/>
      <c r="E740" s="89"/>
      <c r="F740" s="89"/>
    </row>
    <row r="741" spans="1:6">
      <c r="A741" s="44"/>
      <c r="B741" s="44"/>
      <c r="C741" s="44"/>
      <c r="D741" s="89"/>
      <c r="E741" s="89"/>
      <c r="F741" s="89"/>
    </row>
    <row r="742" spans="1:6">
      <c r="A742" s="44"/>
      <c r="B742" s="44"/>
      <c r="C742" s="44"/>
      <c r="D742" s="89"/>
      <c r="E742" s="89"/>
      <c r="F742" s="89"/>
    </row>
    <row r="743" spans="1:6">
      <c r="A743" s="44"/>
      <c r="B743" s="44"/>
      <c r="C743" s="44"/>
      <c r="D743" s="89"/>
      <c r="E743" s="89"/>
      <c r="F743" s="89"/>
    </row>
    <row r="744" spans="1:6">
      <c r="A744" s="44"/>
      <c r="B744" s="44"/>
      <c r="C744" s="44"/>
      <c r="D744" s="89"/>
      <c r="E744" s="89"/>
      <c r="F744" s="89"/>
    </row>
    <row r="745" spans="1:6">
      <c r="A745" s="44"/>
      <c r="B745" s="44"/>
      <c r="C745" s="44"/>
      <c r="D745" s="89"/>
      <c r="E745" s="89"/>
      <c r="F745" s="89"/>
    </row>
    <row r="746" spans="1:6">
      <c r="A746" s="44"/>
      <c r="B746" s="44"/>
      <c r="C746" s="44"/>
      <c r="D746" s="89"/>
      <c r="E746" s="89"/>
      <c r="F746" s="89"/>
    </row>
    <row r="747" spans="1:6">
      <c r="A747" s="44"/>
      <c r="B747" s="44"/>
      <c r="C747" s="44"/>
      <c r="D747" s="89"/>
      <c r="E747" s="89"/>
      <c r="F747" s="89"/>
    </row>
    <row r="748" spans="1:6">
      <c r="A748" s="44"/>
      <c r="B748" s="44"/>
      <c r="C748" s="44"/>
      <c r="D748" s="89"/>
      <c r="E748" s="89"/>
      <c r="F748" s="89"/>
    </row>
    <row r="749" spans="1:6">
      <c r="A749" s="44"/>
      <c r="B749" s="44"/>
      <c r="C749" s="44"/>
      <c r="D749" s="89"/>
      <c r="E749" s="89"/>
      <c r="F749" s="89"/>
    </row>
    <row r="750" spans="1:6">
      <c r="A750" s="44"/>
      <c r="B750" s="44"/>
      <c r="C750" s="44"/>
      <c r="D750" s="89"/>
      <c r="E750" s="89"/>
      <c r="F750" s="89"/>
    </row>
    <row r="751" spans="1:6">
      <c r="A751" s="44"/>
      <c r="B751" s="44"/>
      <c r="C751" s="44"/>
      <c r="D751" s="89"/>
      <c r="E751" s="89"/>
      <c r="F751" s="89"/>
    </row>
    <row r="752" spans="1:6">
      <c r="A752" s="44"/>
      <c r="B752" s="44"/>
      <c r="C752" s="44"/>
      <c r="D752" s="89"/>
      <c r="E752" s="89"/>
      <c r="F752" s="89"/>
    </row>
    <row r="753" spans="1:6">
      <c r="A753" s="44"/>
      <c r="B753" s="44"/>
      <c r="C753" s="44"/>
      <c r="D753" s="89"/>
      <c r="E753" s="89"/>
      <c r="F753" s="89"/>
    </row>
    <row r="754" spans="1:6">
      <c r="A754" s="44"/>
      <c r="B754" s="44"/>
      <c r="C754" s="44"/>
      <c r="D754" s="89"/>
      <c r="E754" s="89"/>
      <c r="F754" s="89"/>
    </row>
    <row r="755" spans="1:6">
      <c r="A755" s="44"/>
      <c r="B755" s="44"/>
      <c r="C755" s="44"/>
      <c r="D755" s="89"/>
      <c r="E755" s="89"/>
      <c r="F755" s="89"/>
    </row>
    <row r="756" spans="1:6">
      <c r="A756" s="44"/>
      <c r="B756" s="44"/>
      <c r="C756" s="44"/>
      <c r="D756" s="89"/>
      <c r="E756" s="89"/>
      <c r="F756" s="89"/>
    </row>
    <row r="757" spans="1:6">
      <c r="A757" s="44"/>
      <c r="B757" s="44"/>
      <c r="C757" s="44"/>
      <c r="D757" s="89"/>
      <c r="E757" s="89"/>
      <c r="F757" s="89"/>
    </row>
    <row r="758" spans="1:6">
      <c r="A758" s="44"/>
      <c r="B758" s="44"/>
      <c r="C758" s="44"/>
      <c r="D758" s="89"/>
      <c r="E758" s="89"/>
      <c r="F758" s="89"/>
    </row>
    <row r="759" spans="1:6">
      <c r="A759" s="44"/>
      <c r="B759" s="44"/>
      <c r="C759" s="44"/>
      <c r="D759" s="89"/>
      <c r="E759" s="89"/>
      <c r="F759" s="89"/>
    </row>
    <row r="760" spans="1:6">
      <c r="A760" s="44"/>
      <c r="B760" s="44"/>
      <c r="C760" s="44"/>
      <c r="D760" s="89"/>
      <c r="E760" s="89"/>
      <c r="F760" s="89"/>
    </row>
    <row r="761" spans="1:6">
      <c r="A761" s="44"/>
      <c r="B761" s="44"/>
      <c r="C761" s="44"/>
      <c r="D761" s="89"/>
      <c r="E761" s="89"/>
      <c r="F761" s="89"/>
    </row>
    <row r="762" spans="1:6">
      <c r="A762" s="44"/>
      <c r="B762" s="44"/>
      <c r="C762" s="44"/>
      <c r="D762" s="89"/>
      <c r="E762" s="89"/>
      <c r="F762" s="89"/>
    </row>
    <row r="763" spans="1:6">
      <c r="A763" s="44"/>
      <c r="B763" s="44"/>
      <c r="C763" s="44"/>
      <c r="D763" s="89"/>
      <c r="E763" s="89"/>
      <c r="F763" s="89"/>
    </row>
    <row r="764" spans="1:6">
      <c r="A764" s="44"/>
      <c r="B764" s="44"/>
      <c r="C764" s="44"/>
      <c r="D764" s="89"/>
      <c r="E764" s="89"/>
      <c r="F764" s="89"/>
    </row>
    <row r="765" spans="1:6">
      <c r="A765" s="44"/>
      <c r="B765" s="44"/>
      <c r="C765" s="44"/>
      <c r="D765" s="89"/>
      <c r="E765" s="89"/>
      <c r="F765" s="89"/>
    </row>
    <row r="766" spans="1:6">
      <c r="A766" s="44"/>
      <c r="B766" s="44"/>
      <c r="C766" s="44"/>
      <c r="D766" s="89"/>
      <c r="E766" s="89"/>
      <c r="F766" s="89"/>
    </row>
    <row r="767" spans="1:6">
      <c r="A767" s="44"/>
      <c r="B767" s="44"/>
      <c r="C767" s="44"/>
      <c r="D767" s="89"/>
      <c r="E767" s="89"/>
      <c r="F767" s="89"/>
    </row>
    <row r="768" spans="1:6">
      <c r="A768" s="44"/>
      <c r="B768" s="44"/>
      <c r="C768" s="44"/>
      <c r="D768" s="89"/>
      <c r="E768" s="89"/>
      <c r="F768" s="89"/>
    </row>
    <row r="769" spans="1:6">
      <c r="A769" s="44"/>
      <c r="B769" s="44"/>
      <c r="C769" s="44"/>
      <c r="D769" s="89"/>
      <c r="E769" s="89"/>
      <c r="F769" s="89"/>
    </row>
    <row r="770" spans="1:6">
      <c r="A770" s="44"/>
      <c r="B770" s="44"/>
      <c r="C770" s="44"/>
      <c r="D770" s="89"/>
      <c r="E770" s="89"/>
      <c r="F770" s="89"/>
    </row>
    <row r="771" spans="1:6">
      <c r="A771" s="44"/>
      <c r="B771" s="44"/>
      <c r="C771" s="44"/>
      <c r="D771" s="89"/>
      <c r="E771" s="89"/>
      <c r="F771" s="89"/>
    </row>
    <row r="772" spans="1:6">
      <c r="A772" s="44"/>
      <c r="B772" s="44"/>
      <c r="C772" s="44"/>
      <c r="D772" s="89"/>
      <c r="E772" s="89"/>
      <c r="F772" s="89"/>
    </row>
    <row r="773" spans="1:6">
      <c r="A773" s="44"/>
      <c r="B773" s="44"/>
      <c r="C773" s="44"/>
      <c r="D773" s="89"/>
      <c r="E773" s="89"/>
      <c r="F773" s="89"/>
    </row>
    <row r="774" spans="1:6">
      <c r="A774" s="44"/>
      <c r="B774" s="44"/>
      <c r="C774" s="44"/>
      <c r="D774" s="89"/>
      <c r="E774" s="89"/>
      <c r="F774" s="89"/>
    </row>
    <row r="775" spans="1:6">
      <c r="A775" s="44"/>
      <c r="B775" s="44"/>
      <c r="C775" s="44"/>
      <c r="D775" s="89"/>
      <c r="E775" s="89"/>
      <c r="F775" s="89"/>
    </row>
    <row r="776" spans="1:6">
      <c r="A776" s="44"/>
      <c r="B776" s="44"/>
      <c r="C776" s="44"/>
      <c r="D776" s="89"/>
      <c r="E776" s="89"/>
      <c r="F776" s="89"/>
    </row>
    <row r="777" spans="1:6">
      <c r="A777" s="44"/>
      <c r="B777" s="44"/>
      <c r="C777" s="44"/>
      <c r="D777" s="89"/>
      <c r="E777" s="89"/>
      <c r="F777" s="89"/>
    </row>
    <row r="778" spans="1:6">
      <c r="A778" s="44"/>
      <c r="B778" s="44"/>
      <c r="C778" s="44"/>
      <c r="D778" s="89"/>
      <c r="E778" s="89"/>
      <c r="F778" s="89"/>
    </row>
    <row r="779" spans="1:6">
      <c r="A779" s="44"/>
      <c r="B779" s="44"/>
      <c r="C779" s="44"/>
      <c r="D779" s="89"/>
      <c r="E779" s="89"/>
      <c r="F779" s="89"/>
    </row>
    <row r="780" spans="1:6">
      <c r="A780" s="44"/>
      <c r="B780" s="44"/>
      <c r="C780" s="44"/>
      <c r="D780" s="89"/>
      <c r="E780" s="89"/>
      <c r="F780" s="89"/>
    </row>
    <row r="781" spans="1:6">
      <c r="A781" s="44"/>
      <c r="B781" s="44"/>
      <c r="C781" s="44"/>
      <c r="D781" s="89"/>
      <c r="E781" s="89"/>
      <c r="F781" s="89"/>
    </row>
    <row r="782" spans="1:6">
      <c r="A782" s="44"/>
      <c r="B782" s="44"/>
      <c r="C782" s="44"/>
      <c r="D782" s="89"/>
      <c r="E782" s="89"/>
      <c r="F782" s="89"/>
    </row>
    <row r="783" spans="1:6">
      <c r="A783" s="44"/>
      <c r="B783" s="44"/>
      <c r="C783" s="44"/>
      <c r="D783" s="89"/>
      <c r="E783" s="89"/>
      <c r="F783" s="89"/>
    </row>
    <row r="784" spans="1:6">
      <c r="A784" s="44"/>
      <c r="B784" s="44"/>
      <c r="C784" s="44"/>
      <c r="D784" s="89"/>
      <c r="E784" s="89"/>
      <c r="F784" s="89"/>
    </row>
    <row r="785" spans="1:6">
      <c r="A785" s="44"/>
      <c r="B785" s="44"/>
      <c r="C785" s="44"/>
      <c r="D785" s="89"/>
      <c r="E785" s="89"/>
      <c r="F785" s="89"/>
    </row>
    <row r="786" spans="1:6">
      <c r="A786" s="44"/>
      <c r="B786" s="44"/>
      <c r="C786" s="44"/>
      <c r="D786" s="89"/>
      <c r="E786" s="89"/>
      <c r="F786" s="89"/>
    </row>
    <row r="787" spans="1:6">
      <c r="A787" s="44"/>
      <c r="B787" s="44"/>
      <c r="C787" s="44"/>
      <c r="D787" s="89"/>
      <c r="E787" s="89"/>
      <c r="F787" s="89"/>
    </row>
    <row r="788" spans="1:6">
      <c r="A788" s="44"/>
      <c r="B788" s="44"/>
      <c r="C788" s="44"/>
      <c r="D788" s="89"/>
      <c r="E788" s="89"/>
      <c r="F788" s="89"/>
    </row>
    <row r="789" spans="1:6">
      <c r="A789" s="44"/>
      <c r="B789" s="44"/>
      <c r="C789" s="44"/>
      <c r="D789" s="89"/>
      <c r="E789" s="89"/>
      <c r="F789" s="89"/>
    </row>
    <row r="790" spans="1:6">
      <c r="A790" s="44"/>
      <c r="B790" s="44"/>
      <c r="C790" s="44"/>
      <c r="D790" s="89"/>
      <c r="E790" s="89"/>
      <c r="F790" s="89"/>
    </row>
    <row r="791" spans="1:6">
      <c r="A791" s="44"/>
      <c r="B791" s="44"/>
      <c r="C791" s="44"/>
      <c r="D791" s="89"/>
      <c r="E791" s="89"/>
      <c r="F791" s="89"/>
    </row>
    <row r="792" spans="1:6">
      <c r="A792" s="44"/>
      <c r="B792" s="44"/>
      <c r="C792" s="44"/>
      <c r="D792" s="89"/>
      <c r="E792" s="89"/>
      <c r="F792" s="89"/>
    </row>
    <row r="793" spans="1:6">
      <c r="A793" s="44"/>
      <c r="B793" s="44"/>
      <c r="C793" s="44"/>
      <c r="D793" s="89"/>
      <c r="E793" s="89"/>
      <c r="F793" s="89"/>
    </row>
    <row r="794" spans="1:6">
      <c r="A794" s="44"/>
      <c r="B794" s="44"/>
      <c r="C794" s="44"/>
      <c r="D794" s="89"/>
      <c r="E794" s="89"/>
      <c r="F794" s="89"/>
    </row>
    <row r="795" spans="1:6">
      <c r="A795" s="44"/>
      <c r="B795" s="44"/>
      <c r="C795" s="44"/>
      <c r="D795" s="89"/>
      <c r="E795" s="89"/>
      <c r="F795" s="89"/>
    </row>
    <row r="796" spans="1:6">
      <c r="A796" s="44"/>
      <c r="B796" s="44"/>
      <c r="C796" s="44"/>
      <c r="D796" s="89"/>
      <c r="E796" s="89"/>
      <c r="F796" s="89"/>
    </row>
    <row r="797" spans="1:6">
      <c r="A797" s="44"/>
      <c r="B797" s="44"/>
      <c r="C797" s="44"/>
      <c r="D797" s="89"/>
      <c r="E797" s="89"/>
      <c r="F797" s="89"/>
    </row>
    <row r="798" spans="1:6">
      <c r="A798" s="44"/>
      <c r="B798" s="44"/>
      <c r="C798" s="44"/>
      <c r="D798" s="89"/>
      <c r="E798" s="89"/>
      <c r="F798" s="89"/>
    </row>
    <row r="799" spans="1:6">
      <c r="A799" s="44"/>
      <c r="B799" s="44"/>
      <c r="C799" s="44"/>
      <c r="D799" s="89"/>
      <c r="E799" s="89"/>
      <c r="F799" s="89"/>
    </row>
    <row r="800" spans="1:6">
      <c r="A800" s="44"/>
      <c r="B800" s="44"/>
      <c r="C800" s="44"/>
      <c r="D800" s="89"/>
      <c r="E800" s="89"/>
      <c r="F800" s="89"/>
    </row>
    <row r="801" spans="1:6">
      <c r="A801" s="44"/>
      <c r="B801" s="44"/>
      <c r="C801" s="44"/>
      <c r="D801" s="89"/>
      <c r="E801" s="89"/>
      <c r="F801" s="89"/>
    </row>
    <row r="802" spans="1:6">
      <c r="A802" s="44"/>
      <c r="B802" s="44"/>
      <c r="C802" s="44"/>
      <c r="D802" s="89"/>
      <c r="E802" s="89"/>
      <c r="F802" s="89"/>
    </row>
    <row r="803" spans="1:6">
      <c r="A803" s="44"/>
      <c r="B803" s="44"/>
      <c r="C803" s="44"/>
      <c r="D803" s="89"/>
      <c r="E803" s="89"/>
      <c r="F803" s="89"/>
    </row>
    <row r="804" spans="1:6">
      <c r="A804" s="44"/>
      <c r="B804" s="44"/>
      <c r="C804" s="44"/>
      <c r="D804" s="89"/>
      <c r="E804" s="89"/>
      <c r="F804" s="89"/>
    </row>
    <row r="805" spans="1:6">
      <c r="A805" s="44"/>
      <c r="B805" s="44"/>
      <c r="C805" s="44"/>
      <c r="D805" s="89"/>
      <c r="E805" s="89"/>
      <c r="F805" s="89"/>
    </row>
    <row r="806" spans="1:6">
      <c r="A806" s="44"/>
      <c r="B806" s="44"/>
      <c r="C806" s="44"/>
      <c r="D806" s="89"/>
      <c r="E806" s="89"/>
      <c r="F806" s="89"/>
    </row>
    <row r="807" spans="1:6">
      <c r="A807" s="44"/>
      <c r="B807" s="44"/>
      <c r="C807" s="44"/>
      <c r="D807" s="89"/>
      <c r="E807" s="89"/>
      <c r="F807" s="89"/>
    </row>
    <row r="808" spans="1:6">
      <c r="A808" s="44"/>
      <c r="B808" s="44"/>
      <c r="C808" s="44"/>
      <c r="D808" s="89"/>
      <c r="E808" s="89"/>
      <c r="F808" s="89"/>
    </row>
    <row r="809" spans="1:6">
      <c r="A809" s="44"/>
      <c r="B809" s="44"/>
      <c r="C809" s="44"/>
      <c r="D809" s="89"/>
      <c r="E809" s="89"/>
      <c r="F809" s="89"/>
    </row>
    <row r="810" spans="1:6">
      <c r="A810" s="44"/>
      <c r="B810" s="44"/>
      <c r="C810" s="44"/>
      <c r="D810" s="89"/>
      <c r="E810" s="89"/>
      <c r="F810" s="89"/>
    </row>
    <row r="811" spans="1:6">
      <c r="A811" s="44"/>
      <c r="B811" s="44"/>
      <c r="C811" s="44"/>
      <c r="D811" s="89"/>
      <c r="E811" s="89"/>
      <c r="F811" s="89"/>
    </row>
    <row r="812" spans="1:6">
      <c r="A812" s="44"/>
      <c r="B812" s="44"/>
      <c r="C812" s="44"/>
      <c r="D812" s="89"/>
      <c r="E812" s="89"/>
      <c r="F812" s="89"/>
    </row>
    <row r="813" spans="1:6">
      <c r="A813" s="44"/>
      <c r="B813" s="44"/>
      <c r="C813" s="44"/>
      <c r="D813" s="89"/>
      <c r="E813" s="89"/>
      <c r="F813" s="89"/>
    </row>
    <row r="814" spans="1:6">
      <c r="A814" s="44"/>
      <c r="B814" s="44"/>
      <c r="C814" s="44"/>
      <c r="D814" s="89"/>
      <c r="E814" s="89"/>
      <c r="F814" s="89"/>
    </row>
    <row r="815" spans="1:6">
      <c r="A815" s="44"/>
      <c r="B815" s="44"/>
      <c r="C815" s="44"/>
      <c r="D815" s="89"/>
      <c r="E815" s="89"/>
      <c r="F815" s="89"/>
    </row>
    <row r="816" spans="1:6">
      <c r="A816" s="44"/>
      <c r="B816" s="44"/>
      <c r="C816" s="44"/>
      <c r="D816" s="89"/>
      <c r="E816" s="89"/>
      <c r="F816" s="89"/>
    </row>
    <row r="817" spans="1:6">
      <c r="A817" s="44"/>
      <c r="B817" s="44"/>
      <c r="C817" s="44"/>
      <c r="D817" s="89"/>
      <c r="E817" s="89"/>
      <c r="F817" s="89"/>
    </row>
    <row r="818" spans="1:6">
      <c r="A818" s="44"/>
      <c r="B818" s="44"/>
      <c r="C818" s="44"/>
      <c r="D818" s="89"/>
      <c r="E818" s="89"/>
      <c r="F818" s="89"/>
    </row>
    <row r="819" spans="1:6">
      <c r="A819" s="44"/>
      <c r="B819" s="44"/>
      <c r="C819" s="44"/>
      <c r="D819" s="89"/>
      <c r="E819" s="89"/>
      <c r="F819" s="89"/>
    </row>
    <row r="820" spans="1:6">
      <c r="A820" s="44"/>
      <c r="B820" s="44"/>
      <c r="C820" s="44"/>
      <c r="D820" s="89"/>
      <c r="E820" s="89"/>
      <c r="F820" s="89"/>
    </row>
    <row r="821" spans="1:6">
      <c r="A821" s="44"/>
      <c r="B821" s="44"/>
      <c r="C821" s="44"/>
      <c r="D821" s="89"/>
      <c r="E821" s="89"/>
      <c r="F821" s="89"/>
    </row>
    <row r="822" spans="1:6">
      <c r="A822" s="44"/>
      <c r="B822" s="44"/>
      <c r="C822" s="44"/>
      <c r="D822" s="89"/>
      <c r="E822" s="89"/>
      <c r="F822" s="89"/>
    </row>
    <row r="823" spans="1:6">
      <c r="A823" s="44"/>
      <c r="B823" s="44"/>
      <c r="C823" s="44"/>
      <c r="D823" s="89"/>
      <c r="E823" s="89"/>
      <c r="F823" s="89"/>
    </row>
    <row r="824" spans="1:6">
      <c r="A824" s="44"/>
      <c r="B824" s="44"/>
      <c r="C824" s="44"/>
      <c r="D824" s="89"/>
      <c r="E824" s="89"/>
      <c r="F824" s="89"/>
    </row>
    <row r="825" spans="1:6">
      <c r="A825" s="44"/>
      <c r="B825" s="44"/>
      <c r="C825" s="44"/>
      <c r="D825" s="89"/>
      <c r="E825" s="89"/>
      <c r="F825" s="89"/>
    </row>
    <row r="826" spans="1:6">
      <c r="A826" s="44"/>
      <c r="B826" s="44"/>
      <c r="C826" s="44"/>
      <c r="D826" s="89"/>
      <c r="E826" s="89"/>
      <c r="F826" s="89"/>
    </row>
    <row r="827" spans="1:6">
      <c r="A827" s="44"/>
      <c r="B827" s="44"/>
      <c r="C827" s="44"/>
      <c r="D827" s="89"/>
      <c r="E827" s="89"/>
      <c r="F827" s="89"/>
    </row>
    <row r="828" spans="1:6">
      <c r="A828" s="44"/>
      <c r="B828" s="44"/>
      <c r="C828" s="44"/>
      <c r="D828" s="89"/>
      <c r="E828" s="89"/>
      <c r="F828" s="89"/>
    </row>
    <row r="829" spans="1:6">
      <c r="A829" s="44"/>
      <c r="B829" s="44"/>
      <c r="C829" s="44"/>
      <c r="D829" s="89"/>
      <c r="E829" s="89"/>
      <c r="F829" s="89"/>
    </row>
    <row r="830" spans="1:6">
      <c r="A830" s="44"/>
      <c r="B830" s="44"/>
      <c r="C830" s="44"/>
      <c r="D830" s="89"/>
      <c r="E830" s="89"/>
      <c r="F830" s="89"/>
    </row>
    <row r="831" spans="1:6">
      <c r="A831" s="44"/>
      <c r="B831" s="44"/>
      <c r="C831" s="44"/>
      <c r="D831" s="89"/>
      <c r="E831" s="89"/>
      <c r="F831" s="89"/>
    </row>
    <row r="832" spans="1:6">
      <c r="A832" s="44"/>
      <c r="B832" s="44"/>
      <c r="C832" s="44"/>
      <c r="D832" s="89"/>
      <c r="E832" s="89"/>
      <c r="F832" s="89"/>
    </row>
    <row r="833" spans="1:6">
      <c r="A833" s="44"/>
      <c r="B833" s="44"/>
      <c r="C833" s="44"/>
      <c r="D833" s="89"/>
      <c r="E833" s="89"/>
      <c r="F833" s="89"/>
    </row>
    <row r="834" spans="1:6">
      <c r="A834" s="44"/>
      <c r="B834" s="44"/>
      <c r="C834" s="44"/>
      <c r="D834" s="89"/>
      <c r="E834" s="89"/>
      <c r="F834" s="89"/>
    </row>
    <row r="835" spans="1:6">
      <c r="A835" s="44"/>
      <c r="B835" s="44"/>
      <c r="C835" s="44"/>
      <c r="D835" s="89"/>
      <c r="E835" s="89"/>
      <c r="F835" s="89"/>
    </row>
    <row r="836" spans="1:6">
      <c r="A836" s="44"/>
      <c r="B836" s="44"/>
      <c r="C836" s="44"/>
      <c r="D836" s="89"/>
      <c r="E836" s="89"/>
      <c r="F836" s="89"/>
    </row>
    <row r="837" spans="1:6">
      <c r="A837" s="44"/>
      <c r="B837" s="44"/>
      <c r="C837" s="44"/>
      <c r="D837" s="89"/>
      <c r="E837" s="89"/>
      <c r="F837" s="89"/>
    </row>
    <row r="838" spans="1:6">
      <c r="A838" s="44"/>
      <c r="B838" s="44"/>
      <c r="C838" s="44"/>
      <c r="D838" s="89"/>
      <c r="E838" s="89"/>
      <c r="F838" s="89"/>
    </row>
    <row r="839" spans="1:6">
      <c r="A839" s="44"/>
      <c r="B839" s="44"/>
      <c r="C839" s="44"/>
      <c r="D839" s="89"/>
      <c r="E839" s="89"/>
      <c r="F839" s="89"/>
    </row>
    <row r="840" spans="1:6">
      <c r="A840" s="44"/>
      <c r="B840" s="44"/>
      <c r="C840" s="44"/>
      <c r="D840" s="89"/>
      <c r="E840" s="89"/>
      <c r="F840" s="89"/>
    </row>
    <row r="841" spans="1:6">
      <c r="A841" s="44"/>
      <c r="B841" s="44"/>
      <c r="C841" s="44"/>
      <c r="D841" s="89"/>
      <c r="E841" s="89"/>
      <c r="F841" s="89"/>
    </row>
    <row r="842" spans="1:6">
      <c r="A842" s="44"/>
      <c r="B842" s="44"/>
      <c r="C842" s="44"/>
      <c r="D842" s="89"/>
      <c r="E842" s="89"/>
      <c r="F842" s="89"/>
    </row>
    <row r="843" spans="1:6">
      <c r="A843" s="44"/>
      <c r="B843" s="44"/>
      <c r="C843" s="44"/>
      <c r="D843" s="89"/>
      <c r="E843" s="89"/>
      <c r="F843" s="89"/>
    </row>
    <row r="844" spans="1:6">
      <c r="A844" s="44"/>
      <c r="B844" s="44"/>
      <c r="C844" s="44"/>
      <c r="D844" s="89"/>
      <c r="E844" s="89"/>
      <c r="F844" s="89"/>
    </row>
    <row r="845" spans="1:6">
      <c r="A845" s="44"/>
      <c r="B845" s="44"/>
      <c r="C845" s="44"/>
      <c r="D845" s="89"/>
      <c r="E845" s="89"/>
      <c r="F845" s="89"/>
    </row>
    <row r="846" spans="1:6">
      <c r="A846" s="44"/>
      <c r="B846" s="44"/>
      <c r="C846" s="44"/>
      <c r="D846" s="89"/>
      <c r="E846" s="89"/>
      <c r="F846" s="89"/>
    </row>
    <row r="847" spans="1:6">
      <c r="A847" s="44"/>
      <c r="B847" s="44"/>
      <c r="C847" s="44"/>
      <c r="D847" s="89"/>
      <c r="E847" s="89"/>
      <c r="F847" s="89"/>
    </row>
    <row r="848" spans="1:6">
      <c r="A848" s="44"/>
      <c r="B848" s="44"/>
      <c r="C848" s="44"/>
      <c r="D848" s="89"/>
      <c r="E848" s="89"/>
      <c r="F848" s="89"/>
    </row>
    <row r="849" spans="1:6">
      <c r="A849" s="44"/>
      <c r="B849" s="44"/>
      <c r="C849" s="44"/>
      <c r="D849" s="89"/>
      <c r="E849" s="89"/>
      <c r="F849" s="89"/>
    </row>
    <row r="850" spans="1:6">
      <c r="A850" s="44"/>
      <c r="B850" s="44"/>
      <c r="C850" s="44"/>
      <c r="D850" s="89"/>
      <c r="E850" s="89"/>
      <c r="F850" s="89"/>
    </row>
    <row r="851" spans="1:6">
      <c r="A851" s="44"/>
      <c r="B851" s="44"/>
      <c r="C851" s="44"/>
      <c r="D851" s="89"/>
      <c r="E851" s="89"/>
      <c r="F851" s="89"/>
    </row>
    <row r="852" spans="1:6">
      <c r="A852" s="44"/>
      <c r="B852" s="44"/>
      <c r="C852" s="44"/>
      <c r="D852" s="89"/>
      <c r="E852" s="89"/>
      <c r="F852" s="89"/>
    </row>
    <row r="853" spans="1:6">
      <c r="A853" s="44"/>
      <c r="B853" s="44"/>
      <c r="C853" s="44"/>
      <c r="D853" s="89"/>
      <c r="E853" s="89"/>
      <c r="F853" s="89"/>
    </row>
    <row r="854" spans="1:6">
      <c r="A854" s="44"/>
      <c r="B854" s="44"/>
      <c r="C854" s="44"/>
      <c r="D854" s="89"/>
      <c r="E854" s="89"/>
      <c r="F854" s="89"/>
    </row>
    <row r="855" spans="1:6">
      <c r="A855" s="44"/>
      <c r="B855" s="44"/>
      <c r="C855" s="44"/>
      <c r="D855" s="89"/>
      <c r="E855" s="89"/>
      <c r="F855" s="89"/>
    </row>
    <row r="856" spans="1:6">
      <c r="A856" s="44"/>
      <c r="B856" s="44"/>
      <c r="C856" s="44"/>
      <c r="D856" s="89"/>
      <c r="E856" s="89"/>
      <c r="F856" s="89"/>
    </row>
    <row r="857" spans="1:6">
      <c r="A857" s="44"/>
      <c r="B857" s="44"/>
      <c r="C857" s="44"/>
      <c r="D857" s="89"/>
      <c r="E857" s="89"/>
      <c r="F857" s="89"/>
    </row>
    <row r="858" spans="1:6">
      <c r="A858" s="44"/>
      <c r="B858" s="44"/>
      <c r="C858" s="44"/>
      <c r="D858" s="89"/>
      <c r="E858" s="89"/>
      <c r="F858" s="89"/>
    </row>
    <row r="859" spans="1:6">
      <c r="A859" s="44"/>
      <c r="B859" s="44"/>
      <c r="C859" s="44"/>
      <c r="D859" s="89"/>
      <c r="E859" s="89"/>
      <c r="F859" s="89"/>
    </row>
    <row r="860" spans="1:6">
      <c r="A860" s="44"/>
      <c r="B860" s="44"/>
      <c r="C860" s="44"/>
      <c r="D860" s="89"/>
      <c r="E860" s="89"/>
      <c r="F860" s="89"/>
    </row>
    <row r="861" spans="1:6">
      <c r="A861" s="44"/>
      <c r="B861" s="44"/>
      <c r="C861" s="44"/>
      <c r="D861" s="89"/>
      <c r="E861" s="89"/>
      <c r="F861" s="89"/>
    </row>
    <row r="862" spans="1:6">
      <c r="A862" s="44"/>
      <c r="B862" s="44"/>
      <c r="C862" s="44"/>
      <c r="D862" s="89"/>
      <c r="E862" s="89"/>
      <c r="F862" s="89"/>
    </row>
    <row r="863" spans="1:6">
      <c r="A863" s="44"/>
      <c r="B863" s="44"/>
      <c r="C863" s="44"/>
      <c r="D863" s="89"/>
      <c r="E863" s="89"/>
      <c r="F863" s="89"/>
    </row>
    <row r="864" spans="1:6">
      <c r="A864" s="44"/>
      <c r="B864" s="44"/>
      <c r="C864" s="44"/>
      <c r="D864" s="89"/>
      <c r="E864" s="89"/>
      <c r="F864" s="89"/>
    </row>
    <row r="865" spans="1:6">
      <c r="A865" s="44"/>
      <c r="B865" s="44"/>
      <c r="C865" s="44"/>
      <c r="D865" s="89"/>
      <c r="E865" s="89"/>
      <c r="F865" s="89"/>
    </row>
    <row r="866" spans="1:6">
      <c r="A866" s="44"/>
      <c r="B866" s="44"/>
      <c r="C866" s="44"/>
      <c r="D866" s="89"/>
      <c r="E866" s="89"/>
      <c r="F866" s="89"/>
    </row>
    <row r="867" spans="1:6">
      <c r="A867" s="44"/>
      <c r="B867" s="44"/>
      <c r="C867" s="44"/>
      <c r="D867" s="89"/>
      <c r="E867" s="89"/>
      <c r="F867" s="89"/>
    </row>
    <row r="868" spans="1:6">
      <c r="A868" s="44"/>
      <c r="B868" s="44"/>
      <c r="C868" s="44"/>
      <c r="D868" s="89"/>
      <c r="E868" s="89"/>
      <c r="F868" s="89"/>
    </row>
    <row r="869" spans="1:6">
      <c r="A869" s="44"/>
      <c r="B869" s="44"/>
      <c r="C869" s="44"/>
      <c r="D869" s="89"/>
      <c r="E869" s="89"/>
      <c r="F869" s="89"/>
    </row>
    <row r="870" spans="1:6">
      <c r="A870" s="44"/>
      <c r="B870" s="44"/>
      <c r="C870" s="44"/>
      <c r="D870" s="89"/>
      <c r="E870" s="89"/>
      <c r="F870" s="89"/>
    </row>
    <row r="871" spans="1:6">
      <c r="A871" s="44"/>
      <c r="B871" s="44"/>
      <c r="C871" s="44"/>
      <c r="D871" s="89"/>
      <c r="E871" s="89"/>
      <c r="F871" s="89"/>
    </row>
    <row r="872" spans="1:6">
      <c r="A872" s="44"/>
      <c r="B872" s="44"/>
      <c r="C872" s="44"/>
      <c r="D872" s="89"/>
      <c r="E872" s="89"/>
      <c r="F872" s="89"/>
    </row>
    <row r="873" spans="1:6">
      <c r="A873" s="44"/>
      <c r="B873" s="44"/>
      <c r="C873" s="44"/>
      <c r="D873" s="89"/>
      <c r="E873" s="89"/>
      <c r="F873" s="89"/>
    </row>
    <row r="874" spans="1:6">
      <c r="A874" s="44"/>
      <c r="B874" s="44"/>
      <c r="C874" s="44"/>
      <c r="D874" s="89"/>
      <c r="E874" s="89"/>
      <c r="F874" s="89"/>
    </row>
    <row r="875" spans="1:6">
      <c r="A875" s="44"/>
      <c r="B875" s="44"/>
      <c r="C875" s="44"/>
      <c r="D875" s="89"/>
      <c r="E875" s="89"/>
      <c r="F875" s="89"/>
    </row>
    <row r="876" spans="1:6">
      <c r="A876" s="44"/>
      <c r="B876" s="44"/>
      <c r="C876" s="44"/>
      <c r="D876" s="89"/>
      <c r="E876" s="89"/>
      <c r="F876" s="89"/>
    </row>
    <row r="877" spans="1:6">
      <c r="A877" s="44"/>
      <c r="B877" s="44"/>
      <c r="C877" s="44"/>
      <c r="D877" s="89"/>
      <c r="E877" s="89"/>
      <c r="F877" s="89"/>
    </row>
    <row r="878" spans="1:6">
      <c r="A878" s="44"/>
      <c r="B878" s="44"/>
      <c r="C878" s="44"/>
      <c r="D878" s="89"/>
      <c r="E878" s="89"/>
      <c r="F878" s="89"/>
    </row>
    <row r="879" spans="1:6">
      <c r="A879" s="44"/>
      <c r="B879" s="44"/>
      <c r="C879" s="44"/>
      <c r="D879" s="89"/>
      <c r="E879" s="89"/>
      <c r="F879" s="89"/>
    </row>
    <row r="880" spans="1:6">
      <c r="A880" s="44"/>
      <c r="B880" s="44"/>
      <c r="C880" s="44"/>
      <c r="D880" s="89"/>
      <c r="E880" s="89"/>
      <c r="F880" s="89"/>
    </row>
    <row r="881" spans="1:6">
      <c r="A881" s="44"/>
      <c r="B881" s="44"/>
      <c r="C881" s="44"/>
      <c r="D881" s="89"/>
      <c r="E881" s="89"/>
      <c r="F881" s="89"/>
    </row>
    <row r="882" spans="1:6">
      <c r="A882" s="44"/>
      <c r="B882" s="44"/>
      <c r="C882" s="44"/>
      <c r="D882" s="89"/>
      <c r="E882" s="89"/>
      <c r="F882" s="89"/>
    </row>
    <row r="883" spans="1:6">
      <c r="A883" s="44"/>
      <c r="B883" s="44"/>
      <c r="C883" s="44"/>
      <c r="D883" s="89"/>
      <c r="E883" s="89"/>
      <c r="F883" s="89"/>
    </row>
    <row r="884" spans="1:6">
      <c r="A884" s="44"/>
      <c r="B884" s="44"/>
      <c r="C884" s="44"/>
      <c r="D884" s="89"/>
      <c r="E884" s="89"/>
      <c r="F884" s="89"/>
    </row>
    <row r="885" spans="1:6">
      <c r="A885" s="44"/>
      <c r="B885" s="44"/>
      <c r="C885" s="44"/>
      <c r="D885" s="89"/>
      <c r="E885" s="89"/>
      <c r="F885" s="89"/>
    </row>
    <row r="886" spans="1:6">
      <c r="A886" s="44"/>
      <c r="B886" s="44"/>
      <c r="C886" s="44"/>
      <c r="D886" s="89"/>
      <c r="E886" s="89"/>
      <c r="F886" s="89"/>
    </row>
    <row r="887" spans="1:6">
      <c r="A887" s="44"/>
      <c r="B887" s="44"/>
      <c r="C887" s="44"/>
      <c r="D887" s="89"/>
      <c r="E887" s="89"/>
      <c r="F887" s="89"/>
    </row>
    <row r="888" spans="1:6">
      <c r="A888" s="44"/>
      <c r="B888" s="44"/>
      <c r="C888" s="44"/>
      <c r="D888" s="89"/>
      <c r="E888" s="89"/>
      <c r="F888" s="89"/>
    </row>
    <row r="889" spans="1:6">
      <c r="A889" s="44"/>
      <c r="B889" s="44"/>
      <c r="C889" s="44"/>
      <c r="D889" s="89"/>
      <c r="E889" s="89"/>
      <c r="F889" s="89"/>
    </row>
    <row r="890" spans="1:6">
      <c r="A890" s="44"/>
      <c r="B890" s="44"/>
      <c r="C890" s="44"/>
      <c r="D890" s="89"/>
      <c r="E890" s="89"/>
      <c r="F890" s="89"/>
    </row>
    <row r="891" spans="1:6">
      <c r="A891" s="44"/>
      <c r="B891" s="44"/>
      <c r="C891" s="44"/>
      <c r="D891" s="89"/>
      <c r="E891" s="89"/>
      <c r="F891" s="89"/>
    </row>
    <row r="892" spans="1:6">
      <c r="A892" s="44"/>
      <c r="B892" s="44"/>
      <c r="C892" s="44"/>
      <c r="D892" s="89"/>
      <c r="E892" s="89"/>
      <c r="F892" s="89"/>
    </row>
    <row r="893" spans="1:6">
      <c r="A893" s="44"/>
      <c r="B893" s="44"/>
      <c r="C893" s="44"/>
      <c r="D893" s="89"/>
      <c r="E893" s="89"/>
      <c r="F893" s="89"/>
    </row>
    <row r="894" spans="1:6">
      <c r="A894" s="44"/>
      <c r="B894" s="44"/>
      <c r="C894" s="44"/>
      <c r="D894" s="89"/>
      <c r="E894" s="89"/>
      <c r="F894" s="89"/>
    </row>
    <row r="895" spans="1:6">
      <c r="A895" s="44"/>
      <c r="B895" s="44"/>
      <c r="C895" s="44"/>
      <c r="D895" s="89"/>
      <c r="E895" s="89"/>
      <c r="F895" s="89"/>
    </row>
    <row r="896" spans="1:6">
      <c r="A896" s="44"/>
      <c r="B896" s="44"/>
      <c r="C896" s="44"/>
      <c r="D896" s="89"/>
      <c r="E896" s="89"/>
      <c r="F896" s="89"/>
    </row>
    <row r="897" spans="1:6">
      <c r="A897" s="44"/>
      <c r="B897" s="44"/>
      <c r="C897" s="44"/>
      <c r="D897" s="89"/>
      <c r="E897" s="89"/>
      <c r="F897" s="89"/>
    </row>
    <row r="898" spans="1:6">
      <c r="A898" s="44"/>
      <c r="B898" s="44"/>
      <c r="C898" s="44"/>
      <c r="D898" s="89"/>
      <c r="E898" s="89"/>
      <c r="F898" s="89"/>
    </row>
    <row r="899" spans="1:6">
      <c r="A899" s="44"/>
      <c r="B899" s="44"/>
      <c r="C899" s="44"/>
      <c r="D899" s="89"/>
      <c r="E899" s="89"/>
      <c r="F899" s="89"/>
    </row>
    <row r="900" spans="1:6">
      <c r="A900" s="44"/>
      <c r="B900" s="44"/>
      <c r="C900" s="44"/>
      <c r="D900" s="89"/>
      <c r="E900" s="89"/>
      <c r="F900" s="89"/>
    </row>
    <row r="901" spans="1:6">
      <c r="A901" s="44"/>
      <c r="B901" s="44"/>
      <c r="C901" s="44"/>
      <c r="D901" s="89"/>
      <c r="E901" s="89"/>
      <c r="F901" s="89"/>
    </row>
    <row r="902" spans="1:6">
      <c r="A902" s="44"/>
      <c r="B902" s="44"/>
      <c r="C902" s="44"/>
      <c r="D902" s="89"/>
      <c r="E902" s="89"/>
      <c r="F902" s="89"/>
    </row>
    <row r="903" spans="1:6">
      <c r="A903" s="44"/>
      <c r="B903" s="44"/>
      <c r="C903" s="44"/>
      <c r="D903" s="89"/>
      <c r="E903" s="89"/>
      <c r="F903" s="89"/>
    </row>
    <row r="904" spans="1:6">
      <c r="A904" s="44"/>
      <c r="B904" s="44"/>
      <c r="C904" s="44"/>
      <c r="D904" s="89"/>
      <c r="E904" s="89"/>
      <c r="F904" s="89"/>
    </row>
    <row r="905" spans="1:6">
      <c r="A905" s="44"/>
      <c r="B905" s="44"/>
      <c r="C905" s="44"/>
      <c r="D905" s="89"/>
      <c r="E905" s="89"/>
      <c r="F905" s="89"/>
    </row>
    <row r="906" spans="1:6">
      <c r="A906" s="44"/>
      <c r="B906" s="44"/>
      <c r="C906" s="44"/>
      <c r="D906" s="89"/>
      <c r="E906" s="89"/>
      <c r="F906" s="89"/>
    </row>
    <row r="907" spans="1:6">
      <c r="A907" s="44"/>
      <c r="B907" s="44"/>
      <c r="C907" s="44"/>
      <c r="D907" s="89"/>
      <c r="E907" s="89"/>
      <c r="F907" s="89"/>
    </row>
    <row r="908" spans="1:6">
      <c r="A908" s="44"/>
      <c r="B908" s="44"/>
      <c r="C908" s="44"/>
      <c r="D908" s="89"/>
      <c r="E908" s="89"/>
      <c r="F908" s="89"/>
    </row>
    <row r="909" spans="1:6">
      <c r="A909" s="44"/>
      <c r="B909" s="44"/>
      <c r="C909" s="44"/>
      <c r="D909" s="89"/>
      <c r="E909" s="89"/>
      <c r="F909" s="89"/>
    </row>
    <row r="910" spans="1:6">
      <c r="A910" s="44"/>
      <c r="B910" s="44"/>
      <c r="C910" s="44"/>
      <c r="D910" s="89"/>
      <c r="E910" s="89"/>
      <c r="F910" s="89"/>
    </row>
    <row r="911" spans="1:6">
      <c r="A911" s="44"/>
      <c r="B911" s="44"/>
      <c r="C911" s="44"/>
      <c r="D911" s="89"/>
      <c r="E911" s="89"/>
      <c r="F911" s="89"/>
    </row>
    <row r="912" spans="1:6">
      <c r="A912" s="44"/>
      <c r="B912" s="44"/>
      <c r="C912" s="44"/>
      <c r="D912" s="89"/>
      <c r="E912" s="89"/>
      <c r="F912" s="89"/>
    </row>
    <row r="913" spans="1:6">
      <c r="A913" s="44"/>
      <c r="B913" s="44"/>
      <c r="C913" s="44"/>
      <c r="D913" s="89"/>
      <c r="E913" s="89"/>
      <c r="F913" s="89"/>
    </row>
    <row r="914" spans="1:6">
      <c r="A914" s="44"/>
      <c r="B914" s="44"/>
      <c r="C914" s="44"/>
      <c r="D914" s="89"/>
      <c r="E914" s="89"/>
      <c r="F914" s="89"/>
    </row>
    <row r="915" spans="1:6">
      <c r="A915" s="44"/>
      <c r="B915" s="44"/>
      <c r="C915" s="44"/>
      <c r="D915" s="89"/>
      <c r="E915" s="89"/>
      <c r="F915" s="89"/>
    </row>
    <row r="916" spans="1:6">
      <c r="A916" s="44"/>
      <c r="B916" s="44"/>
      <c r="C916" s="44"/>
      <c r="D916" s="89"/>
      <c r="E916" s="89"/>
      <c r="F916" s="89"/>
    </row>
    <row r="917" spans="1:6">
      <c r="A917" s="44"/>
      <c r="B917" s="44"/>
      <c r="C917" s="44"/>
      <c r="D917" s="89"/>
      <c r="E917" s="89"/>
      <c r="F917" s="89"/>
    </row>
    <row r="918" spans="1:6">
      <c r="A918" s="44"/>
      <c r="B918" s="44"/>
      <c r="C918" s="44"/>
      <c r="D918" s="89"/>
      <c r="E918" s="89"/>
      <c r="F918" s="89"/>
    </row>
    <row r="919" spans="1:6">
      <c r="A919" s="44"/>
      <c r="B919" s="44"/>
      <c r="C919" s="44"/>
      <c r="D919" s="89"/>
      <c r="E919" s="89"/>
      <c r="F919" s="89"/>
    </row>
    <row r="920" spans="1:6">
      <c r="A920" s="44"/>
      <c r="B920" s="44"/>
      <c r="C920" s="44"/>
      <c r="D920" s="89"/>
      <c r="E920" s="89"/>
      <c r="F920" s="89"/>
    </row>
    <row r="921" spans="1:6">
      <c r="A921" s="44"/>
      <c r="B921" s="44"/>
      <c r="C921" s="44"/>
      <c r="D921" s="89"/>
      <c r="E921" s="89"/>
      <c r="F921" s="89"/>
    </row>
    <row r="922" spans="1:6">
      <c r="A922" s="44"/>
      <c r="B922" s="44"/>
      <c r="C922" s="44"/>
      <c r="D922" s="89"/>
      <c r="E922" s="89"/>
      <c r="F922" s="89"/>
    </row>
    <row r="923" spans="1:6">
      <c r="A923" s="44"/>
      <c r="B923" s="44"/>
      <c r="C923" s="44"/>
      <c r="D923" s="89"/>
      <c r="E923" s="89"/>
      <c r="F923" s="89"/>
    </row>
    <row r="924" spans="1:6">
      <c r="A924" s="44"/>
      <c r="B924" s="44"/>
      <c r="C924" s="44"/>
      <c r="D924" s="89"/>
      <c r="E924" s="89"/>
      <c r="F924" s="89"/>
    </row>
    <row r="925" spans="1:6">
      <c r="A925" s="44"/>
      <c r="B925" s="44"/>
      <c r="C925" s="44"/>
      <c r="D925" s="89"/>
      <c r="E925" s="89"/>
      <c r="F925" s="89"/>
    </row>
    <row r="926" spans="1:6">
      <c r="A926" s="44"/>
      <c r="B926" s="44"/>
      <c r="C926" s="44"/>
      <c r="D926" s="89"/>
      <c r="E926" s="89"/>
      <c r="F926" s="89"/>
    </row>
  </sheetData>
  <mergeCells count="2">
    <mergeCell ref="A1:E1"/>
    <mergeCell ref="A165:E165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4" workbookViewId="0">
      <selection activeCell="D28" sqref="D28"/>
    </sheetView>
  </sheetViews>
  <sheetFormatPr defaultRowHeight="13.5"/>
  <cols>
    <col min="1" max="1" width="16.875" customWidth="1"/>
    <col min="2" max="2" width="11.75" customWidth="1"/>
    <col min="3" max="3" width="13.125" customWidth="1"/>
    <col min="4" max="4" width="15" customWidth="1"/>
    <col min="5" max="5" width="14.625" customWidth="1"/>
    <col min="6" max="6" width="14.5" customWidth="1"/>
    <col min="7" max="7" width="10.5" bestFit="1" customWidth="1"/>
  </cols>
  <sheetData>
    <row r="1" spans="1:6" ht="20.25">
      <c r="A1" s="174" t="s">
        <v>441</v>
      </c>
      <c r="B1" s="174"/>
      <c r="C1" s="174"/>
      <c r="D1" s="174"/>
      <c r="E1" s="174"/>
      <c r="F1" s="174"/>
    </row>
    <row r="2" spans="1:6">
      <c r="A2" s="104"/>
      <c r="B2" s="104"/>
      <c r="C2" s="104"/>
      <c r="D2" s="104"/>
      <c r="E2" s="104"/>
      <c r="F2" s="104"/>
    </row>
    <row r="3" spans="1:6" ht="14.25">
      <c r="A3" s="105" t="s">
        <v>148</v>
      </c>
      <c r="B3" s="79"/>
      <c r="C3" s="79"/>
      <c r="D3" s="79"/>
      <c r="E3" s="79"/>
      <c r="F3" s="79"/>
    </row>
    <row r="4" spans="1:6" ht="24">
      <c r="A4" s="106" t="s">
        <v>6</v>
      </c>
      <c r="B4" s="107" t="s">
        <v>0</v>
      </c>
      <c r="C4" s="152">
        <v>43449</v>
      </c>
      <c r="D4" s="21">
        <v>43480</v>
      </c>
      <c r="E4" s="107" t="s">
        <v>1</v>
      </c>
      <c r="F4" s="81" t="s">
        <v>7</v>
      </c>
    </row>
    <row r="5" spans="1:6">
      <c r="A5" s="108" t="s">
        <v>149</v>
      </c>
      <c r="B5" s="109">
        <v>40</v>
      </c>
      <c r="C5" s="149">
        <v>963419</v>
      </c>
      <c r="D5" s="30">
        <v>970143</v>
      </c>
      <c r="E5" s="110">
        <f>D5-C5</f>
        <v>6724</v>
      </c>
      <c r="F5" s="111">
        <f>E5*0.538</f>
        <v>3617.5120000000002</v>
      </c>
    </row>
    <row r="6" spans="1:6">
      <c r="A6" s="108" t="s">
        <v>431</v>
      </c>
      <c r="B6" s="109">
        <v>1</v>
      </c>
      <c r="C6" s="158">
        <v>80128</v>
      </c>
      <c r="D6" s="24">
        <v>82011</v>
      </c>
      <c r="E6" s="110">
        <f t="shared" ref="E6:E9" si="0">D6-C6</f>
        <v>1883</v>
      </c>
      <c r="F6" s="111">
        <f>E6*0.538</f>
        <v>1013.0540000000001</v>
      </c>
    </row>
    <row r="7" spans="1:6">
      <c r="A7" s="108" t="s">
        <v>151</v>
      </c>
      <c r="B7" s="109">
        <v>1</v>
      </c>
      <c r="C7" s="149">
        <v>64070</v>
      </c>
      <c r="D7" s="68">
        <v>64431</v>
      </c>
      <c r="E7" s="110">
        <f t="shared" si="0"/>
        <v>361</v>
      </c>
      <c r="F7" s="111">
        <f>E7*0.538</f>
        <v>194.21800000000002</v>
      </c>
    </row>
    <row r="8" spans="1:6">
      <c r="A8" s="112" t="s">
        <v>406</v>
      </c>
      <c r="B8" s="113">
        <v>1</v>
      </c>
      <c r="C8" s="149">
        <v>34293</v>
      </c>
      <c r="D8" s="24">
        <v>34919</v>
      </c>
      <c r="E8" s="110">
        <f t="shared" si="0"/>
        <v>626</v>
      </c>
      <c r="F8" s="111">
        <f>E8*0.538</f>
        <v>336.78800000000001</v>
      </c>
    </row>
    <row r="9" spans="1:6">
      <c r="A9" s="14" t="s">
        <v>434</v>
      </c>
      <c r="B9" s="78"/>
      <c r="C9" s="149">
        <v>39358</v>
      </c>
      <c r="D9" s="24">
        <v>40058</v>
      </c>
      <c r="E9" s="110">
        <f t="shared" si="0"/>
        <v>700</v>
      </c>
      <c r="F9" s="114">
        <f>E9*0.538</f>
        <v>376.6</v>
      </c>
    </row>
    <row r="10" spans="1:6">
      <c r="A10" s="115" t="s">
        <v>3</v>
      </c>
      <c r="B10" s="116"/>
      <c r="C10" s="24"/>
      <c r="D10" s="24"/>
      <c r="E10" s="117">
        <f>SUM(E5:E9)</f>
        <v>10294</v>
      </c>
      <c r="F10" s="118">
        <f>SUM(F5:F9)</f>
        <v>5538.1720000000005</v>
      </c>
    </row>
    <row r="11" spans="1:6">
      <c r="A11" s="119" t="s">
        <v>4</v>
      </c>
      <c r="B11" s="120"/>
      <c r="C11" s="149"/>
      <c r="D11" s="149"/>
      <c r="E11" s="121">
        <f>E10*1.07</f>
        <v>11014.58</v>
      </c>
      <c r="F11" s="118">
        <f>F10*1.07</f>
        <v>5925.8440400000009</v>
      </c>
    </row>
    <row r="12" spans="1:6">
      <c r="A12" s="122"/>
      <c r="B12" s="123"/>
      <c r="C12" s="124"/>
      <c r="D12" s="123"/>
      <c r="E12" s="7"/>
      <c r="F12" s="104"/>
    </row>
    <row r="13" spans="1:6">
      <c r="A13" s="125"/>
      <c r="B13" s="124"/>
      <c r="C13" s="124"/>
      <c r="D13" s="124"/>
      <c r="E13" s="126"/>
      <c r="F13" s="7"/>
    </row>
    <row r="14" spans="1:6" ht="14.25">
      <c r="A14" s="127" t="s">
        <v>148</v>
      </c>
      <c r="B14" s="80"/>
      <c r="C14" s="80"/>
      <c r="D14" s="128"/>
      <c r="E14" s="80"/>
      <c r="F14" s="104"/>
    </row>
    <row r="15" spans="1:6">
      <c r="A15" s="106" t="s">
        <v>6</v>
      </c>
      <c r="B15" s="152">
        <v>43449</v>
      </c>
      <c r="C15" s="21">
        <v>43480</v>
      </c>
      <c r="D15" s="129" t="s">
        <v>200</v>
      </c>
      <c r="E15" s="130" t="s">
        <v>202</v>
      </c>
      <c r="F15" s="104"/>
    </row>
    <row r="16" spans="1:6">
      <c r="A16" s="14" t="s">
        <v>404</v>
      </c>
      <c r="B16" s="3">
        <v>218</v>
      </c>
      <c r="C16" s="24">
        <v>241</v>
      </c>
      <c r="D16" s="15">
        <f>C16-B16</f>
        <v>23</v>
      </c>
      <c r="E16" s="114">
        <f>D16*3.2</f>
        <v>73.600000000000009</v>
      </c>
      <c r="F16" s="131"/>
    </row>
    <row r="17" spans="1:7">
      <c r="A17" s="14" t="s">
        <v>432</v>
      </c>
      <c r="B17" s="3">
        <v>142</v>
      </c>
      <c r="C17" s="24">
        <v>142</v>
      </c>
      <c r="D17" s="15">
        <f>C17-B17</f>
        <v>0</v>
      </c>
      <c r="E17" s="114">
        <f>D17*3.2</f>
        <v>0</v>
      </c>
      <c r="F17" s="131"/>
    </row>
    <row r="18" spans="1:7">
      <c r="A18" s="112" t="s">
        <v>406</v>
      </c>
      <c r="B18" s="3">
        <v>46</v>
      </c>
      <c r="C18" s="24">
        <v>46</v>
      </c>
      <c r="D18" s="15">
        <f>C18-B18</f>
        <v>0</v>
      </c>
      <c r="E18" s="114">
        <f>D18*3.2</f>
        <v>0</v>
      </c>
      <c r="F18" s="131"/>
    </row>
    <row r="19" spans="1:7">
      <c r="A19" s="132" t="s">
        <v>2</v>
      </c>
      <c r="B19" s="5"/>
      <c r="C19" s="5"/>
      <c r="D19" s="133">
        <f>SUM(D16:D18)</f>
        <v>23</v>
      </c>
      <c r="E19" s="134">
        <f>SUM(E16:E18)</f>
        <v>73.600000000000009</v>
      </c>
      <c r="F19" s="104"/>
      <c r="G19" s="147"/>
    </row>
    <row r="20" spans="1:7" ht="14.25">
      <c r="A20" s="135" t="s">
        <v>201</v>
      </c>
      <c r="B20" s="136"/>
      <c r="C20" s="5"/>
      <c r="D20" s="133">
        <f>D19*1.15</f>
        <v>26.45</v>
      </c>
      <c r="E20" s="134">
        <f>E19*1.15</f>
        <v>84.64</v>
      </c>
      <c r="F20" s="131"/>
    </row>
    <row r="21" spans="1:7" ht="14.25">
      <c r="A21" s="137"/>
      <c r="B21" s="138"/>
      <c r="C21" s="138"/>
      <c r="D21" s="139"/>
      <c r="E21" s="140"/>
      <c r="F21" s="104"/>
    </row>
    <row r="22" spans="1:7" ht="14.25">
      <c r="A22" s="141"/>
      <c r="B22" s="142"/>
      <c r="C22" s="143"/>
      <c r="D22" s="144"/>
      <c r="E22" s="104"/>
      <c r="F22" s="131"/>
    </row>
    <row r="23" spans="1:7" ht="34.5" customHeight="1">
      <c r="A23" s="175" t="s">
        <v>442</v>
      </c>
      <c r="B23" s="175"/>
      <c r="C23" s="175"/>
      <c r="D23" s="175"/>
      <c r="E23" s="175"/>
      <c r="F23" s="175"/>
      <c r="G23" s="147"/>
    </row>
    <row r="24" spans="1:7">
      <c r="A24" s="104"/>
      <c r="B24" s="104"/>
      <c r="C24" s="104"/>
      <c r="D24" s="104"/>
      <c r="E24" s="104"/>
      <c r="F24" s="131"/>
    </row>
    <row r="25" spans="1:7">
      <c r="A25" s="131"/>
      <c r="B25" s="131"/>
      <c r="C25" s="104"/>
      <c r="D25" s="104"/>
      <c r="E25" s="104"/>
      <c r="F25" s="104"/>
    </row>
    <row r="26" spans="1:7" ht="14.25">
      <c r="A26" s="131"/>
      <c r="B26" s="145"/>
      <c r="C26" s="131"/>
      <c r="D26" s="131"/>
      <c r="E26" s="176" t="s">
        <v>433</v>
      </c>
      <c r="F26" s="176"/>
    </row>
    <row r="27" spans="1:7" ht="14.25">
      <c r="A27" s="104"/>
      <c r="B27" s="131"/>
      <c r="C27" s="131"/>
      <c r="D27" s="104"/>
      <c r="E27" s="177">
        <v>43490</v>
      </c>
      <c r="F27" s="177"/>
    </row>
    <row r="28" spans="1:7">
      <c r="A28" s="146"/>
      <c r="B28" s="146"/>
      <c r="C28" s="146"/>
      <c r="D28" s="146"/>
      <c r="E28" s="146"/>
      <c r="F28" s="146"/>
    </row>
  </sheetData>
  <mergeCells count="4">
    <mergeCell ref="A1:F1"/>
    <mergeCell ref="A23:F23"/>
    <mergeCell ref="E26:F26"/>
    <mergeCell ref="E27:F27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用电</vt:lpstr>
      <vt:lpstr>用水</vt:lpstr>
      <vt:lpstr>超市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2019-01-21T01:56:35Z</dcterms:modified>
</cp:coreProperties>
</file>